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067075\Desktop\temp\psu\Ben Stats Summary\"/>
    </mc:Choice>
  </mc:AlternateContent>
  <xr:revisionPtr revIDLastSave="0" documentId="13_ncr:1_{D39083BE-9383-4D9A-967A-5BEC621DF906}" xr6:coauthVersionLast="47" xr6:coauthVersionMax="47" xr10:uidLastSave="{00000000-0000-0000-0000-000000000000}"/>
  <bookViews>
    <workbookView xWindow="40395" yWindow="1335" windowWidth="20400" windowHeight="11760" firstSheet="2" activeTab="2" xr2:uid="{00000000-000D-0000-FFFF-FFFF00000000}"/>
  </bookViews>
  <sheets>
    <sheet name="User Feedback" sheetId="1" r:id="rId1"/>
    <sheet name="General Info" sheetId="2" r:id="rId2"/>
    <sheet name="Contents" sheetId="3" r:id="rId3"/>
    <sheet name="Notes" sheetId="4" r:id="rId4"/>
    <sheet name="Table 1" sheetId="5" r:id="rId5"/>
    <sheet name="Table 2" sheetId="6" r:id="rId6"/>
    <sheet name="Table 3" sheetId="7" r:id="rId7"/>
    <sheet name="Table 4" sheetId="8" r:id="rId8"/>
    <sheet name="Table 5" sheetId="9" r:id="rId9"/>
    <sheet name="Table 6" sheetId="10" r:id="rId10"/>
    <sheet name="Table 7" sheetId="11" r:id="rId11"/>
    <sheet name="Table 8" sheetId="12" r:id="rId12"/>
    <sheet name="Table 9" sheetId="13" r:id="rId13"/>
    <sheet name="Table 10" sheetId="14" r:id="rId14"/>
    <sheet name="Table 11"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5" l="1"/>
  <c r="A4" i="14"/>
  <c r="A3" i="13"/>
  <c r="A3" i="12"/>
  <c r="A3" i="11"/>
  <c r="A3" i="10"/>
  <c r="A3" i="9"/>
  <c r="A3" i="8"/>
  <c r="A3" i="7"/>
  <c r="A3" i="6"/>
  <c r="A3" i="5"/>
  <c r="B18" i="3"/>
  <c r="A18" i="3"/>
  <c r="B17" i="3"/>
  <c r="A17" i="3"/>
  <c r="B16" i="3"/>
  <c r="A16" i="3"/>
  <c r="B15" i="3"/>
  <c r="A15" i="3"/>
  <c r="B14" i="3"/>
  <c r="A14" i="3"/>
  <c r="B13" i="3"/>
  <c r="A13" i="3"/>
  <c r="B12" i="3"/>
  <c r="A12" i="3"/>
  <c r="B11" i="3"/>
  <c r="A11" i="3"/>
  <c r="B10" i="3"/>
  <c r="A10" i="3"/>
  <c r="B9" i="3"/>
  <c r="A9" i="3"/>
  <c r="B8" i="3"/>
  <c r="A8" i="3"/>
  <c r="B7" i="3"/>
  <c r="A7" i="3"/>
</calcChain>
</file>

<file path=xl/sharedStrings.xml><?xml version="1.0" encoding="utf-8"?>
<sst xmlns="http://schemas.openxmlformats.org/spreadsheetml/2006/main" count="244" uniqueCount="189">
  <si>
    <t>Request for User Feedback</t>
  </si>
  <si>
    <t>DfC are continuing to reach out to users of these tables to better understand how the statistics are being used</t>
  </si>
  <si>
    <t>and whether there are any improvements that can be made.</t>
  </si>
  <si>
    <t>We want to hear from people who use the figures within this publication. We would like to find out</t>
  </si>
  <si>
    <t>what people use the statistics for and to make sure that the publication is as useful as it can be. AD also</t>
  </si>
  <si>
    <t>wishes to assess how we communicate with users on an ongoing basis.</t>
  </si>
  <si>
    <t>We would appreciate if you completed a short questionnaire to give us your views on the publication.</t>
  </si>
  <si>
    <t>An online version of this questionnaire is available at the following:</t>
  </si>
  <si>
    <t>Alternatively, a hard copy can be requested by emailing:</t>
  </si>
  <si>
    <t>Many thanks for your time.</t>
  </si>
  <si>
    <t>analyticsdivision@communities-ni.gov.uk</t>
  </si>
  <si>
    <t>Link to User Survey</t>
  </si>
  <si>
    <t>General information about this publication</t>
  </si>
  <si>
    <t>REVISION NOTE – 22nd January 2025</t>
  </si>
  <si>
    <t>On 20th January 2025 it was noted that, for Pension Credit Supplementary Table 10, incorrect population figures for had been used for the Local Government</t>
  </si>
  <si>
    <t>Districts of Mid and East Antrim and of Mid Ulster.  Affected PC Supplementary Tables publications are August 2024 (published 27th November 2024), May 2024</t>
  </si>
  <si>
    <t>and February 2024.  These have now been corrected and revised tables published on 22nd January 2025, with percentages of the associated PC claimants against</t>
  </si>
  <si>
    <t>over 66 population updated accordingly.</t>
  </si>
  <si>
    <t>Minimum Income Guarantee</t>
  </si>
  <si>
    <t>In order to help pensioners on low incomes the Government introduced the Minimum Income Guarantee (in April 1999) to ensure that those on low incomes</t>
  </si>
  <si>
    <t>could receive a contribution to a minimum amount.</t>
  </si>
  <si>
    <t>Pension Credit</t>
  </si>
  <si>
    <t>Pension Credit replaced the Minimum Income Guarantee (MIG) from October 2003. It is designed to ensure that help is still directed at pensioners at the lower</t>
  </si>
  <si>
    <t>end of the income scale and, in addition, to reward those people who have made modest provision for their retirement. Pension Credit guarantees that no qualifying</t>
  </si>
  <si>
    <t>person need live on an income of less than a guaranteed amount. These amounts are more if pensioners have caring responsibilities, are severely disabled or have</t>
  </si>
  <si>
    <t>housing costs. The guarantee credit works by topping up pensioners' weekly income to this level.</t>
  </si>
  <si>
    <t>To be entitled to Pension Credit, the applicant must be of qualifying age and living in the United Kingdom. In the case of a couple, either may claim if both are of</t>
  </si>
  <si>
    <t>qualifying age but only one partner can get Pension Credit at any one time. Partner in this term refers to your husband, your wife, your civil partner or the person you</t>
  </si>
  <si>
    <t>live with as if they were your husband, wife or civil partner. The qualifying age for Pension Credit has gradually increased to 66 in line with the increase in the State</t>
  </si>
  <si>
    <t>Pension age.</t>
  </si>
  <si>
    <t>Unlike the previous Income Support regime where pensioners saw no gain from having saved, the savings credit ensures a reward for savings. Pensioners aged 66</t>
  </si>
  <si>
    <t>and over receive a cash reward for their second pension or savings income above the level of the savings credit threshold.</t>
  </si>
  <si>
    <t>The savings credit is only applicable to people aged 66 or over. In the case of a couple, if either of the couple is aged 66 or over, the savings credit may be payable.</t>
  </si>
  <si>
    <t>Most people who reached State Pension age on or after 6 April 2016 won’t be eligible for savings credit. Some people will be entitled to the guarantee credit, the</t>
  </si>
  <si>
    <t xml:space="preserve"> savings credit or both.</t>
  </si>
  <si>
    <t>More information on Pension Credit can be found here:</t>
  </si>
  <si>
    <t>Updates for November 2020 publication (released in February 2021):</t>
  </si>
  <si>
    <t>Due to the qualifying age for Pension Credit increasing, population estimates have been updated from the Over 65 Population to the Over 66 Population,</t>
  </si>
  <si>
    <t>and applicable age bands have been updated from 65-69 to 66-69.</t>
  </si>
  <si>
    <t>DEFINITIONS AND CONVENTIONS:</t>
  </si>
  <si>
    <t>Figures are rounded to the nearest ten; Some additional disclosure control has also been applied. Average amounts are shown as pounds per week</t>
  </si>
  <si>
    <t>and rounded to the nearest penny. Totals may not sum due to rounding.  Percentages are rounded to 1 decimal place, but may be displayed</t>
  </si>
  <si>
    <t>to 2 decimal places.</t>
  </si>
  <si>
    <t>SOURCE:</t>
  </si>
  <si>
    <t>DWP Information Directorate: Pension Credit GMS/MIDAS Extracts</t>
  </si>
  <si>
    <t>The following table provides more information on variables used throughout the publication.</t>
  </si>
  <si>
    <t>Glossary of Terms used in the tables</t>
  </si>
  <si>
    <t>Variable</t>
  </si>
  <si>
    <t>Information on variable</t>
  </si>
  <si>
    <t>Claimants</t>
  </si>
  <si>
    <t>Number of clients on the administrative system at the reference date. These figures are rounded to the nearest ten cases. So, 12,345 is shown as 12,350.</t>
  </si>
  <si>
    <t>Beneficiary</t>
  </si>
  <si>
    <t>Number of clients AND partners listed on the administrative system at the reference date. These figures are rounded to the nearest ten cases. So, 12,345 is shown as 12,350.</t>
  </si>
  <si>
    <t>Date</t>
  </si>
  <si>
    <t>Figures are reported quarterly as situation at end of the quarter with quarters taken as February, May, August, November. Scans from the administrative system are taken at fortnightly intervals. In reality, scans may not fall on the last day of the quarter, the scan closest to that date is therefore used. This may be taken in the following month as shown.</t>
  </si>
  <si>
    <t>Type of Pension Credit</t>
  </si>
  <si>
    <t>The type of Pension Credit received according to the benefit system (Guarantee Credit and/or Savings Credit).</t>
  </si>
  <si>
    <t>Age</t>
  </si>
  <si>
    <t>Age of claimant at date of extract as recorded on benefit system.</t>
  </si>
  <si>
    <t>Parliamentary Constituency</t>
  </si>
  <si>
    <t>Parliamentary Constituencies are assigned by matching postcodes recorded on the benefit system against the relevant postcode directory. In some instances a postcode cannot be matched either because it is missing on the system or not recorded correctly.  It should not be assumed unassigned customers are distributed proportionately across all the areas.</t>
  </si>
  <si>
    <t>Claim Duration</t>
  </si>
  <si>
    <t>Duration of the claimant's current claim calculated as the difference between the start date of the claim and the extract date of the scan of the benefit system.</t>
  </si>
  <si>
    <t>Gender</t>
  </si>
  <si>
    <t>Gender as recorded on the benefit system.</t>
  </si>
  <si>
    <t>Local Government District</t>
  </si>
  <si>
    <t>Local Government Districts are assigned by matching postcodes recorded on the benefit system against the relevant postcode directory. In some instances a postcode cannot be matched either because it is missing on the system or not recorded correctly. It should not be assumed unassigned customers are distributed proportionately across all the areas.</t>
  </si>
  <si>
    <t>Partner</t>
  </si>
  <si>
    <t>Whether the claimant has a partner recorded on the administrative system.</t>
  </si>
  <si>
    <t>Total weekly amount of benefit</t>
  </si>
  <si>
    <t>Total amount of weekly benefit in payment.</t>
  </si>
  <si>
    <t>Over 66 Population</t>
  </si>
  <si>
    <t>The number of customers aged over 66 in Northern Ireland, the age group entitled to Pension Credit. The age at which customers become entitled to Pension Credit increased in line with the age at which women reach State Pension age. This gradually increased from 60 to 65 between 2010 and 2018, and from 65 to 66 for both men and women between November 2018 and October 2020.</t>
  </si>
  <si>
    <t>Link to 'About Pension Credit' page</t>
  </si>
  <si>
    <t>Pension Credit Summary Statistics - February 2026</t>
  </si>
  <si>
    <t>ISSN 2049-5773</t>
  </si>
  <si>
    <t>Published:</t>
  </si>
  <si>
    <t>27 May 2026</t>
  </si>
  <si>
    <t>Coverage:</t>
  </si>
  <si>
    <t>Northern Ireland</t>
  </si>
  <si>
    <t>Contents</t>
  </si>
  <si>
    <t>Notes</t>
  </si>
  <si>
    <t>This worksheet contains one table</t>
  </si>
  <si>
    <t>Note number</t>
  </si>
  <si>
    <t>Note text</t>
  </si>
  <si>
    <t>Figures are rounded to the nearest ten. Some additional disclosure control has also been applied. Totals may not sum due to rounding.</t>
  </si>
  <si>
    <t>Average amounts are shown as pounds per week and are rounded to the nearest penny.</t>
  </si>
  <si>
    <t>Duration of the claimant's current claim is calculated as the difference between the start date of the claim and the extract date of the scan of the benefit system. Duration of current claim for  claimants who transferred to Pension Credit from Income Support includes the period of claim for Minimum Income Guarantee and Income Support.</t>
  </si>
  <si>
    <t>Percentages are rounded to 1 decimal place.</t>
  </si>
  <si>
    <t>Due to the update of Parliamentary Constituencies in June 2024, all published supplementary tables in the May 2024 Statistics Summary (except for State Pension) originally reflected these changes.  Affected tables still used the term 'by Assembly Area' in their title.  However, the alignment of Parliamentary Constituency changes with Assembly Areas will not occur until after the next Assembly election, which is to take place no later than 6th May 2027.  Published tables, which reference updated boundaries and names, are now titled '...by Parliamentary Constituency'.</t>
  </si>
  <si>
    <t>Table 1: Pension Credit Claimants Time Series by Type of Claim, February 2021 to February 2026 [note 1]</t>
  </si>
  <si>
    <t>This worksheet contains one table. Notes can be found on the Notes worksheet.</t>
  </si>
  <si>
    <t>Type of Pension Credit:
Both Guarantee and Savings Credit</t>
  </si>
  <si>
    <t>Type of Pension Credit:
Guarantee Credit only</t>
  </si>
  <si>
    <t>Type of Pension Credit:
Savings Credit only</t>
  </si>
  <si>
    <t>Total</t>
  </si>
  <si>
    <t>Table 2: Pension Credit Claimants and Beneficiaries Time Series, February 2021 to February 2026 [note 1]</t>
  </si>
  <si>
    <t>Partners</t>
  </si>
  <si>
    <t>All Beneficiaries</t>
  </si>
  <si>
    <t>Table 3: Pension Credit Beneficiaries Time Series by Type of Claim, February 2021 to February 2026 [note 1]</t>
  </si>
  <si>
    <t>Table 4: Pension Credit Claimants by Age and Gender, February 2026 [note 1]</t>
  </si>
  <si>
    <t>Gender:
Female</t>
  </si>
  <si>
    <t>Gender:
Male</t>
  </si>
  <si>
    <t>66-69</t>
  </si>
  <si>
    <t>70-74</t>
  </si>
  <si>
    <t>75-79</t>
  </si>
  <si>
    <t>80-84</t>
  </si>
  <si>
    <t>85-89</t>
  </si>
  <si>
    <t>90 and over</t>
  </si>
  <si>
    <t>Table 5: Pension Credit Claimants and Beneficiaries by Type of Claim and Gender, February 2026 [note 1]</t>
  </si>
  <si>
    <t>Claimants:
Female</t>
  </si>
  <si>
    <t>Claimants:
Male</t>
  </si>
  <si>
    <t>Claimants:
Total</t>
  </si>
  <si>
    <t>Beneficiaries:
Female</t>
  </si>
  <si>
    <t>Beneficiaries:
Male</t>
  </si>
  <si>
    <t>Beneficiaries:
Total</t>
  </si>
  <si>
    <t>Both Guarantee and Savings Credit</t>
  </si>
  <si>
    <t>Guarantee Credit only</t>
  </si>
  <si>
    <t>Savings Credit only</t>
  </si>
  <si>
    <t>Table 6: Pension Credit Beneficiaries by Age and Gender, February 2026 [note 1]</t>
  </si>
  <si>
    <t>Table 7: Pension Credit Claimants Average Weekly Benefit Payment Time Series by Type of Claim, February 2021 to February 2026 [note 2]</t>
  </si>
  <si>
    <t>Type of Pension Credit:
Both Guarantee and Savings Credit (£)</t>
  </si>
  <si>
    <t>Type of Pension Credit:
Guarantee Credit only (£)</t>
  </si>
  <si>
    <t>Type of Pension Credit:
Savings Credit only (£)</t>
  </si>
  <si>
    <t>Total (£)</t>
  </si>
  <si>
    <t>Table 8: Pension Credit Claimants Time Series by Duration of Claim, February 2021 to February 2026 [notes 1, 3]</t>
  </si>
  <si>
    <t>Duration of Claim:
Under 3 months</t>
  </si>
  <si>
    <t>Duration of Claim:
3 to under 6 months</t>
  </si>
  <si>
    <t>Duration of Claim:
6 to under 12 months</t>
  </si>
  <si>
    <t>Duration of Claim:
1 to under 2 years</t>
  </si>
  <si>
    <t>Duration of Claim:
2 to 5 years</t>
  </si>
  <si>
    <t>Duration of Claim:
Over 5 years</t>
  </si>
  <si>
    <t>Table 9: Pension Credit Claimants by Weekly Benefit Payment and Type of Claim, February 2026 [note 1]</t>
  </si>
  <si>
    <t>Nil/Unknown payment</t>
  </si>
  <si>
    <t>Under £20.00</t>
  </si>
  <si>
    <t>£20.00 to under £40.00</t>
  </si>
  <si>
    <t>£40.00 to under £60.00</t>
  </si>
  <si>
    <t>£60.00 to under £80.00</t>
  </si>
  <si>
    <t>£80.00 to under £100.00</t>
  </si>
  <si>
    <t>£100.00 to under £150.00</t>
  </si>
  <si>
    <t>£150.00 and over</t>
  </si>
  <si>
    <t>Table 10: Pension Credit Claimants by Local Government District, February 2026 [notes 1, 4]</t>
  </si>
  <si>
    <t>Two cells in this table are empty because data was not collated for these variables.</t>
  </si>
  <si>
    <t>Eligible Population (66+)</t>
  </si>
  <si>
    <t>% of Eligible Population</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</si>
  <si>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</si>
  <si>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</si>
  <si>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</si>
  <si>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</si>
  <si>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</si>
  <si>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</si>
  <si>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</si>
  <si>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</si>
  <si>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</si>
  <si>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</si>
  <si>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</si>
  <si>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Unknown</t>
  </si>
  <si>
    <t>Table 11: Pension Credit Claimants and Beneficiaries by Parliamentary Constituency, February 2026 [notes 1, 4, 5]</t>
  </si>
  <si>
    <t>% of Total Beneficiaries</t>
  </si>
  <si>
    <t>Belfast East</t>
  </si>
  <si>
    <t>Belfast North</t>
  </si>
  <si>
    <t>Belfast South And Mid Down</t>
  </si>
  <si>
    <t>Belfast West</t>
  </si>
  <si>
    <t>East Antrim</t>
  </si>
  <si>
    <t>East Londonderry</t>
  </si>
  <si>
    <t>Fermanagh And South Tyrone</t>
  </si>
  <si>
    <t>Foyle</t>
  </si>
  <si>
    <t>Lagan Valley</t>
  </si>
  <si>
    <t>Newry And Armagh</t>
  </si>
  <si>
    <t>North Antrim</t>
  </si>
  <si>
    <t>North Down</t>
  </si>
  <si>
    <t>South Antrim</t>
  </si>
  <si>
    <t>South Down</t>
  </si>
  <si>
    <t>Strangford</t>
  </si>
  <si>
    <t>Upper Bann</t>
  </si>
  <si>
    <t>West Tyrone</t>
  </si>
  <si>
    <t>Table</t>
  </si>
  <si>
    <t>Table Description</t>
  </si>
  <si>
    <t>Contact</t>
  </si>
  <si>
    <t>Analytics Division</t>
  </si>
  <si>
    <t>Department for Communities</t>
  </si>
  <si>
    <t>Level 6, Causeway Exchange</t>
  </si>
  <si>
    <t>1-7 Bedford Street</t>
  </si>
  <si>
    <t>BT2 7EG</t>
  </si>
  <si>
    <t>Telephone:</t>
  </si>
  <si>
    <t>028 90515424</t>
  </si>
  <si>
    <t>Email:</t>
  </si>
  <si>
    <t>Further Information</t>
  </si>
  <si>
    <t>Link to further information on Benefit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</si>
</sst>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yyyy"/>
    <numFmt numFmtId="165" formatCode="#0.0"/>
  </numFmts>
  <fonts count="6" x14ac:knownFonts="1">
    <font>
      <sz val="12"/>
      <color rgb="FF000000"/>
      <name val="Arial"/>
    </font>
    <font>
      <b/>
      <sz val="16"/>
      <color rgb="FF000000"/>
      <name val="Arial"/>
    </font>
    <font>
      <u/>
      <sz val="12"/>
      <color theme="10"/>
      <name val="Arial"/>
    </font>
    <font>
      <b/>
      <sz val="12"/>
      <color rgb="FF000000"/>
      <name val="Arial"/>
    </font>
    <font>
      <b/>
      <sz val="14"/>
      <color rgb="FF000000"/>
      <name val="Arial"/>
    </font>
    <font>
      <u/>
      <sz val="12"/>
      <color rgb="FF0000FF"/>
      <name val="Arial"/>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left" wrapText="1"/>
    </xf>
    <xf numFmtId="0" fontId="0" fillId="0" borderId="0" xfId="0" applyAlignment="1">
      <alignment wrapText="1"/>
    </xf>
    <xf numFmtId="0" fontId="4" fillId="0" borderId="0" xfId="0" applyFont="1"/>
    <xf numFmtId="0" fontId="3" fillId="0" borderId="0" xfId="0" applyFont="1" applyAlignment="1">
      <alignment horizontal="center" vertical="top" wrapText="1"/>
    </xf>
    <xf numFmtId="0" fontId="3" fillId="0" borderId="0" xfId="0" applyFont="1" applyAlignment="1">
      <alignment horizontal="right" wrapText="1"/>
    </xf>
    <xf numFmtId="164" fontId="3" fillId="0" borderId="0" xfId="0" applyNumberFormat="1" applyFont="1" applyAlignment="1">
      <alignment horizontal="left"/>
    </xf>
    <xf numFmtId="3" fontId="0" fillId="0" borderId="0" xfId="0" applyNumberFormat="1" applyAlignment="1">
      <alignment horizontal="right"/>
    </xf>
    <xf numFmtId="4" fontId="0" fillId="0" borderId="0" xfId="0" applyNumberFormat="1" applyAlignment="1">
      <alignment horizontal="right"/>
    </xf>
    <xf numFmtId="165" fontId="0" fillId="0" borderId="0" xfId="0" applyNumberFormat="1" applyAlignment="1">
      <alignment horizontal="right"/>
    </xf>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71200" cy="1098000"/>
    <xdr:pic>
      <xdr:nvPicPr>
        <xdr:cNvPr id="2" name="Picture 1" descr="DfC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2</xdr:col>
      <xdr:colOff>0</xdr:colOff>
      <xdr:row>0</xdr:row>
      <xdr:rowOff>0</xdr:rowOff>
    </xdr:from>
    <xdr:ext cx="3391200" cy="633600"/>
    <xdr:pic>
      <xdr:nvPicPr>
        <xdr:cNvPr id="3" name="Picture 2" descr="NISRA logo">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7</xdr:col>
      <xdr:colOff>0</xdr:colOff>
      <xdr:row>0</xdr:row>
      <xdr:rowOff>0</xdr:rowOff>
    </xdr:from>
    <xdr:ext cx="658800" cy="676800"/>
    <xdr:pic>
      <xdr:nvPicPr>
        <xdr:cNvPr id="4" name="Picture 3" descr="Official Statistics 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general_info" displayName="general_info" ref="A37:B49" totalsRowShown="0">
  <tableColumns count="2">
    <tableColumn id="1" xr3:uid="{00000000-0010-0000-0000-000001000000}" name="Variable"/>
    <tableColumn id="2" xr3:uid="{00000000-0010-0000-0000-000002000000}" name="Information on variable"/>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7" displayName="table7" ref="A4:E25" totalsRowShown="0">
  <tableColumns count="5">
    <tableColumn id="1" xr3:uid="{00000000-0010-0000-0900-000001000000}" name="Date"/>
    <tableColumn id="2" xr3:uid="{00000000-0010-0000-0900-000002000000}" name="Type of Pension Credit:_x000a_Both Guarantee and Savings Credit (£)"/>
    <tableColumn id="3" xr3:uid="{00000000-0010-0000-0900-000003000000}" name="Type of Pension Credit:_x000a_Guarantee Credit only (£)"/>
    <tableColumn id="4" xr3:uid="{00000000-0010-0000-0900-000004000000}" name="Type of Pension Credit:_x000a_Savings Credit only (£)"/>
    <tableColumn id="5" xr3:uid="{00000000-0010-0000-0900-000005000000}" name="Total (£)"/>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le8" displayName="table8" ref="A4:H25" totalsRowShown="0">
  <tableColumns count="8">
    <tableColumn id="1" xr3:uid="{00000000-0010-0000-0A00-000001000000}" name="Date"/>
    <tableColumn id="2" xr3:uid="{00000000-0010-0000-0A00-000002000000}" name="Duration of Claim:_x000a_Under 3 months"/>
    <tableColumn id="3" xr3:uid="{00000000-0010-0000-0A00-000003000000}" name="Duration of Claim:_x000a_3 to under 6 months"/>
    <tableColumn id="4" xr3:uid="{00000000-0010-0000-0A00-000004000000}" name="Duration of Claim:_x000a_6 to under 12 months"/>
    <tableColumn id="5" xr3:uid="{00000000-0010-0000-0A00-000005000000}" name="Duration of Claim:_x000a_1 to under 2 years"/>
    <tableColumn id="6" xr3:uid="{00000000-0010-0000-0A00-000006000000}" name="Duration of Claim:_x000a_2 to 5 years"/>
    <tableColumn id="7" xr3:uid="{00000000-0010-0000-0A00-000007000000}" name="Duration of Claim:_x000a_Over 5 years"/>
    <tableColumn id="8" xr3:uid="{00000000-0010-0000-0A00-000008000000}" name="Total"/>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9" displayName="table9" ref="A4:E13" totalsRowShown="0">
  <tableColumns count="5">
    <tableColumn id="1" xr3:uid="{00000000-0010-0000-0B00-000001000000}" name="Date"/>
    <tableColumn id="2" xr3:uid="{00000000-0010-0000-0B00-000002000000}" name="Type of Pension Credit:_x000a_Both Guarantee and Savings Credit"/>
    <tableColumn id="3" xr3:uid="{00000000-0010-0000-0B00-000003000000}" name="Type of Pension Credit:_x000a_Guarantee Credit only"/>
    <tableColumn id="4" xr3:uid="{00000000-0010-0000-0B00-000004000000}" name="Type of Pension Credit:_x000a_Savings Credit only"/>
    <tableColumn id="5" xr3:uid="{00000000-0010-0000-0B00-000005000000}" name="Total"/>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le10" displayName="table10" ref="A5:D18" totalsRowShown="0">
  <tableColumns count="4">
    <tableColumn id="1" xr3:uid="{00000000-0010-0000-0C00-000001000000}" name="Local Government District"/>
    <tableColumn id="2" xr3:uid="{00000000-0010-0000-0C00-000002000000}" name="Claimants"/>
    <tableColumn id="3" xr3:uid="{00000000-0010-0000-0C00-000003000000}" name="Eligible Population (66+)"/>
    <tableColumn id="4" xr3:uid="{00000000-0010-0000-0C00-000004000000}" name="% of Eligible Populatio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11" displayName="table11" ref="A4:E24" totalsRowShown="0">
  <tableColumns count="5">
    <tableColumn id="1" xr3:uid="{00000000-0010-0000-0D00-000001000000}" name="Parliamentary Constituency"/>
    <tableColumn id="2" xr3:uid="{00000000-0010-0000-0D00-000002000000}" name="Claimants"/>
    <tableColumn id="3" xr3:uid="{00000000-0010-0000-0D00-000003000000}" name="Partners"/>
    <tableColumn id="4" xr3:uid="{00000000-0010-0000-0D00-000004000000}" name="All Beneficiaries"/>
    <tableColumn id="5" xr3:uid="{00000000-0010-0000-0D00-000005000000}" name="% of Total Beneficiaries"/>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contents_table" displayName="contents_table" ref="A6:B18" totalsRowShown="0">
  <tableColumns count="2">
    <tableColumn id="1" xr3:uid="{00000000-0010-0000-0100-000001000000}" name="Table"/>
    <tableColumn id="2" xr3:uid="{00000000-0010-0000-0100-000002000000}" name="Table Descriptio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notes" displayName="notes" ref="A3:B8" totalsRowShown="0">
  <tableColumns count="2">
    <tableColumn id="1" xr3:uid="{00000000-0010-0000-0200-000001000000}" name="Note number"/>
    <tableColumn id="2" xr3:uid="{00000000-0010-0000-0200-000002000000}" name="Note text"/>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 displayName="table1" ref="A4:E25" totalsRowShown="0">
  <tableColumns count="5">
    <tableColumn id="1" xr3:uid="{00000000-0010-0000-0300-000001000000}" name="Date"/>
    <tableColumn id="2" xr3:uid="{00000000-0010-0000-0300-000002000000}" name="Type of Pension Credit:_x000a_Both Guarantee and Savings Credit"/>
    <tableColumn id="3" xr3:uid="{00000000-0010-0000-0300-000003000000}" name="Type of Pension Credit:_x000a_Guarantee Credit only"/>
    <tableColumn id="4" xr3:uid="{00000000-0010-0000-0300-000004000000}" name="Type of Pension Credit:_x000a_Savings Credit only"/>
    <tableColumn id="5" xr3:uid="{00000000-0010-0000-0300-000005000000}" name="Total"/>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2" displayName="table2" ref="A4:D25" totalsRowShown="0">
  <tableColumns count="4">
    <tableColumn id="1" xr3:uid="{00000000-0010-0000-0400-000001000000}" name="Date"/>
    <tableColumn id="2" xr3:uid="{00000000-0010-0000-0400-000002000000}" name="Claimants"/>
    <tableColumn id="3" xr3:uid="{00000000-0010-0000-0400-000003000000}" name="Partners"/>
    <tableColumn id="4" xr3:uid="{00000000-0010-0000-0400-000004000000}" name="All Beneficiaries"/>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3" displayName="table3" ref="A4:E25" totalsRowShown="0">
  <tableColumns count="5">
    <tableColumn id="1" xr3:uid="{00000000-0010-0000-0500-000001000000}" name="Date"/>
    <tableColumn id="2" xr3:uid="{00000000-0010-0000-0500-000002000000}" name="Type of Pension Credit:_x000a_Both Guarantee and Savings Credit"/>
    <tableColumn id="3" xr3:uid="{00000000-0010-0000-0500-000003000000}" name="Type of Pension Credit:_x000a_Guarantee Credit only"/>
    <tableColumn id="4" xr3:uid="{00000000-0010-0000-0500-000004000000}" name="Type of Pension Credit:_x000a_Savings Credit only"/>
    <tableColumn id="5" xr3:uid="{00000000-0010-0000-0500-000005000000}" name="Total"/>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4" displayName="table4" ref="A4:D11" totalsRowShown="0">
  <tableColumns count="4">
    <tableColumn id="1" xr3:uid="{00000000-0010-0000-0600-000001000000}" name="Age"/>
    <tableColumn id="2" xr3:uid="{00000000-0010-0000-0600-000002000000}" name="Gender:_x000a_Female"/>
    <tableColumn id="3" xr3:uid="{00000000-0010-0000-0600-000003000000}" name="Gender:_x000a_Male"/>
    <tableColumn id="4" xr3:uid="{00000000-0010-0000-0600-000004000000}" name="Total"/>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5" displayName="table5" ref="A4:G8" totalsRowShown="0">
  <tableColumns count="7">
    <tableColumn id="1" xr3:uid="{00000000-0010-0000-0700-000001000000}" name="Type of Pension Credit"/>
    <tableColumn id="2" xr3:uid="{00000000-0010-0000-0700-000002000000}" name="Claimants:_x000a_Female"/>
    <tableColumn id="3" xr3:uid="{00000000-0010-0000-0700-000003000000}" name="Claimants:_x000a_Male"/>
    <tableColumn id="4" xr3:uid="{00000000-0010-0000-0700-000004000000}" name="Claimants:_x000a_Total"/>
    <tableColumn id="5" xr3:uid="{00000000-0010-0000-0700-000005000000}" name="Beneficiaries:_x000a_Female"/>
    <tableColumn id="6" xr3:uid="{00000000-0010-0000-0700-000006000000}" name="Beneficiaries:_x000a_Male"/>
    <tableColumn id="7" xr3:uid="{00000000-0010-0000-0700-000007000000}" name="Beneficiaries:_x000a_Total"/>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6" displayName="table6" ref="A4:D11" totalsRowShown="0">
  <tableColumns count="4">
    <tableColumn id="1" xr3:uid="{00000000-0010-0000-0800-000001000000}" name="Age"/>
    <tableColumn id="2" xr3:uid="{00000000-0010-0000-0800-000002000000}" name="Gender:_x000a_Female"/>
    <tableColumn id="3" xr3:uid="{00000000-0010-0000-0800-000003000000}" name="Gender:_x000a_Male"/>
    <tableColumn id="4" xr3:uid="{00000000-0010-0000-0800-000004000000}" name="Total"/>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consultations.nidirect.gov.uk/dfc/benefit-statistics-summary-user-survey/" TargetMode="External"/><Relationship Id="rId1" Type="http://schemas.openxmlformats.org/officeDocument/2006/relationships/hyperlink" Target="mailto:analyticsdivision@communities-ni.gov.uk"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nidirect.gov.uk/articles/understanding-pension-credi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communities-ni.gov.uk/topics/benefits-statistics" TargetMode="External"/><Relationship Id="rId1" Type="http://schemas.openxmlformats.org/officeDocument/2006/relationships/hyperlink" Target="mailto:analyticsdivision@communities-ni.gov.uk"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EE8AA"/>
  </sheetPr>
  <dimension ref="A1:A12"/>
  <sheetViews>
    <sheetView workbookViewId="0"/>
  </sheetViews>
  <sheetFormatPr defaultColWidth="11.54296875" defaultRowHeight="15" x14ac:dyDescent="0.25"/>
  <cols>
    <col min="1" max="1" width="85.6328125" customWidth="1"/>
  </cols>
  <sheetData>
    <row r="1" spans="1:1" ht="21" x14ac:dyDescent="0.4">
      <c r="A1" s="1" t="s">
        <v>0</v>
      </c>
    </row>
    <row r="2" spans="1:1" ht="24.9" customHeight="1" x14ac:dyDescent="0.25">
      <c r="A2" t="s">
        <v>1</v>
      </c>
    </row>
    <row r="3" spans="1:1" x14ac:dyDescent="0.25">
      <c r="A3" t="s">
        <v>2</v>
      </c>
    </row>
    <row r="4" spans="1:1" ht="24.9" customHeight="1" x14ac:dyDescent="0.25">
      <c r="A4" t="s">
        <v>3</v>
      </c>
    </row>
    <row r="5" spans="1:1" x14ac:dyDescent="0.25">
      <c r="A5" t="s">
        <v>4</v>
      </c>
    </row>
    <row r="6" spans="1:1" x14ac:dyDescent="0.25">
      <c r="A6" t="s">
        <v>5</v>
      </c>
    </row>
    <row r="7" spans="1:1" ht="24.9" customHeight="1" x14ac:dyDescent="0.25">
      <c r="A7" t="s">
        <v>6</v>
      </c>
    </row>
    <row r="8" spans="1:1" ht="24.9" customHeight="1" x14ac:dyDescent="0.25">
      <c r="A8" t="s">
        <v>7</v>
      </c>
    </row>
    <row r="9" spans="1:1" x14ac:dyDescent="0.25">
      <c r="A9" s="2" t="s">
        <v>11</v>
      </c>
    </row>
    <row r="10" spans="1:1" ht="24.9" customHeight="1" x14ac:dyDescent="0.25">
      <c r="A10" t="s">
        <v>8</v>
      </c>
    </row>
    <row r="11" spans="1:1" x14ac:dyDescent="0.25">
      <c r="A11" s="2" t="s">
        <v>10</v>
      </c>
    </row>
    <row r="12" spans="1:1" ht="24.9" customHeight="1" x14ac:dyDescent="0.25">
      <c r="A12" t="s">
        <v>9</v>
      </c>
    </row>
  </sheetData>
  <hyperlinks>
    <hyperlink ref="A11" r:id="rId1" xr:uid="{00000000-0004-0000-0000-000000000000}"/>
    <hyperlink ref="A9" r:id="rId2" xr:uid="{00000000-0004-0000-0000-000001000000}"/>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1"/>
  <sheetViews>
    <sheetView workbookViewId="0"/>
  </sheetViews>
  <sheetFormatPr defaultColWidth="11.54296875" defaultRowHeight="15" x14ac:dyDescent="0.25"/>
  <cols>
    <col min="1" max="1" width="12.6328125" customWidth="1"/>
    <col min="2" max="4" width="15.6328125" customWidth="1"/>
  </cols>
  <sheetData>
    <row r="1" spans="1:4" ht="15.6" x14ac:dyDescent="0.3">
      <c r="A1" s="3" t="s">
        <v>119</v>
      </c>
    </row>
    <row r="2" spans="1:4" x14ac:dyDescent="0.25">
      <c r="A2" t="s">
        <v>91</v>
      </c>
    </row>
    <row r="3" spans="1:4" x14ac:dyDescent="0.25">
      <c r="A3" s="2" t="str">
        <f>HYPERLINK("#'Contents'!A13", "Return to table of contents")</f>
        <v>Return to table of contents</v>
      </c>
    </row>
    <row r="4" spans="1:4" ht="31.2" x14ac:dyDescent="0.3">
      <c r="A4" s="4" t="s">
        <v>57</v>
      </c>
      <c r="B4" s="8" t="s">
        <v>101</v>
      </c>
      <c r="C4" s="8" t="s">
        <v>102</v>
      </c>
      <c r="D4" s="8" t="s">
        <v>95</v>
      </c>
    </row>
    <row r="5" spans="1:4" ht="15.6" x14ac:dyDescent="0.3">
      <c r="A5" s="4" t="s">
        <v>103</v>
      </c>
      <c r="B5" s="10">
        <v>5760</v>
      </c>
      <c r="C5" s="10">
        <v>4140</v>
      </c>
      <c r="D5" s="10">
        <v>9900</v>
      </c>
    </row>
    <row r="6" spans="1:4" ht="15.6" x14ac:dyDescent="0.3">
      <c r="A6" s="4" t="s">
        <v>104</v>
      </c>
      <c r="B6" s="10">
        <v>7850</v>
      </c>
      <c r="C6" s="10">
        <v>5530</v>
      </c>
      <c r="D6" s="10">
        <v>13390</v>
      </c>
    </row>
    <row r="7" spans="1:4" ht="15.6" x14ac:dyDescent="0.3">
      <c r="A7" s="4" t="s">
        <v>105</v>
      </c>
      <c r="B7" s="10">
        <v>9890</v>
      </c>
      <c r="C7" s="10">
        <v>8550</v>
      </c>
      <c r="D7" s="10">
        <v>18440</v>
      </c>
    </row>
    <row r="8" spans="1:4" ht="15.6" x14ac:dyDescent="0.3">
      <c r="A8" s="4" t="s">
        <v>106</v>
      </c>
      <c r="B8" s="10">
        <v>8160</v>
      </c>
      <c r="C8" s="10">
        <v>6250</v>
      </c>
      <c r="D8" s="10">
        <v>14410</v>
      </c>
    </row>
    <row r="9" spans="1:4" ht="15.6" x14ac:dyDescent="0.3">
      <c r="A9" s="4" t="s">
        <v>107</v>
      </c>
      <c r="B9" s="10">
        <v>5160</v>
      </c>
      <c r="C9" s="10">
        <v>3110</v>
      </c>
      <c r="D9" s="10">
        <v>8270</v>
      </c>
    </row>
    <row r="10" spans="1:4" ht="15.6" x14ac:dyDescent="0.3">
      <c r="A10" s="4" t="s">
        <v>108</v>
      </c>
      <c r="B10" s="10">
        <v>3540</v>
      </c>
      <c r="C10" s="10">
        <v>1190</v>
      </c>
      <c r="D10" s="10">
        <v>4730</v>
      </c>
    </row>
    <row r="11" spans="1:4" ht="15.6" x14ac:dyDescent="0.3">
      <c r="A11" s="4" t="s">
        <v>95</v>
      </c>
      <c r="B11" s="10">
        <v>40370</v>
      </c>
      <c r="C11" s="10">
        <v>28760</v>
      </c>
      <c r="D11" s="10">
        <v>69130</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5"/>
  <sheetViews>
    <sheetView workbookViewId="0"/>
  </sheetViews>
  <sheetFormatPr defaultColWidth="11.54296875" defaultRowHeight="15" x14ac:dyDescent="0.25"/>
  <cols>
    <col min="1" max="1" width="12.6328125" customWidth="1"/>
    <col min="2" max="4" width="20.6328125" customWidth="1"/>
    <col min="5" max="5" width="12.6328125" customWidth="1"/>
  </cols>
  <sheetData>
    <row r="1" spans="1:5" ht="15.6" x14ac:dyDescent="0.3">
      <c r="A1" s="3" t="s">
        <v>120</v>
      </c>
    </row>
    <row r="2" spans="1:5" x14ac:dyDescent="0.25">
      <c r="A2" t="s">
        <v>91</v>
      </c>
    </row>
    <row r="3" spans="1:5" x14ac:dyDescent="0.25">
      <c r="A3" s="2" t="str">
        <f>HYPERLINK("#'Contents'!A14", "Return to table of contents")</f>
        <v>Return to table of contents</v>
      </c>
    </row>
    <row r="4" spans="1:5" ht="62.4" x14ac:dyDescent="0.3">
      <c r="A4" s="4" t="s">
        <v>53</v>
      </c>
      <c r="B4" s="8" t="s">
        <v>121</v>
      </c>
      <c r="C4" s="8" t="s">
        <v>122</v>
      </c>
      <c r="D4" s="8" t="s">
        <v>123</v>
      </c>
      <c r="E4" s="8" t="s">
        <v>124</v>
      </c>
    </row>
    <row r="5" spans="1:5" ht="15.6" x14ac:dyDescent="0.3">
      <c r="A5" s="9">
        <v>44255</v>
      </c>
      <c r="B5" s="11">
        <v>62.13</v>
      </c>
      <c r="C5" s="11">
        <v>88.11</v>
      </c>
      <c r="D5" s="11">
        <v>8.4700000000000006</v>
      </c>
      <c r="E5" s="11">
        <v>68.91</v>
      </c>
    </row>
    <row r="6" spans="1:5" ht="15.6" x14ac:dyDescent="0.3">
      <c r="A6" s="9">
        <v>44347</v>
      </c>
      <c r="B6" s="11">
        <v>62.39</v>
      </c>
      <c r="C6" s="11">
        <v>88.25</v>
      </c>
      <c r="D6" s="11">
        <v>8.4</v>
      </c>
      <c r="E6" s="11">
        <v>69.05</v>
      </c>
    </row>
    <row r="7" spans="1:5" ht="15.6" x14ac:dyDescent="0.3">
      <c r="A7" s="9">
        <v>44439</v>
      </c>
      <c r="B7" s="11">
        <v>62.44</v>
      </c>
      <c r="C7" s="11">
        <v>87.68</v>
      </c>
      <c r="D7" s="11">
        <v>8.2799999999999994</v>
      </c>
      <c r="E7" s="11">
        <v>68.89</v>
      </c>
    </row>
    <row r="8" spans="1:5" ht="15.6" x14ac:dyDescent="0.3">
      <c r="A8" s="9">
        <v>44530</v>
      </c>
      <c r="B8" s="11">
        <v>62.76</v>
      </c>
      <c r="C8" s="11">
        <v>87.42</v>
      </c>
      <c r="D8" s="11">
        <v>8.27</v>
      </c>
      <c r="E8" s="11">
        <v>69.05</v>
      </c>
    </row>
    <row r="9" spans="1:5" ht="15.6" x14ac:dyDescent="0.3">
      <c r="A9" s="9">
        <v>44620</v>
      </c>
      <c r="B9" s="11">
        <v>62.77</v>
      </c>
      <c r="C9" s="11">
        <v>87.17</v>
      </c>
      <c r="D9" s="11">
        <v>8.3000000000000007</v>
      </c>
      <c r="E9" s="11">
        <v>69.099999999999994</v>
      </c>
    </row>
    <row r="10" spans="1:5" ht="15.6" x14ac:dyDescent="0.3">
      <c r="A10" s="9">
        <v>44712</v>
      </c>
      <c r="B10" s="11">
        <v>64.91</v>
      </c>
      <c r="C10" s="11">
        <v>89.15</v>
      </c>
      <c r="D10" s="11">
        <v>8.77</v>
      </c>
      <c r="E10" s="11">
        <v>71.14</v>
      </c>
    </row>
    <row r="11" spans="1:5" ht="15.6" x14ac:dyDescent="0.3">
      <c r="A11" s="9">
        <v>44804</v>
      </c>
      <c r="B11" s="11">
        <v>64.959999999999994</v>
      </c>
      <c r="C11" s="11">
        <v>89.29</v>
      </c>
      <c r="D11" s="11">
        <v>8.6999999999999993</v>
      </c>
      <c r="E11" s="11">
        <v>71.34</v>
      </c>
    </row>
    <row r="12" spans="1:5" ht="15.6" x14ac:dyDescent="0.3">
      <c r="A12" s="9">
        <v>44895</v>
      </c>
      <c r="B12" s="11">
        <v>65.44</v>
      </c>
      <c r="C12" s="11">
        <v>88.79</v>
      </c>
      <c r="D12" s="11">
        <v>8.61</v>
      </c>
      <c r="E12" s="11">
        <v>71.430000000000007</v>
      </c>
    </row>
    <row r="13" spans="1:5" ht="15.6" x14ac:dyDescent="0.3">
      <c r="A13" s="9">
        <v>44985</v>
      </c>
      <c r="B13" s="11">
        <v>65.209999999999994</v>
      </c>
      <c r="C13" s="11">
        <v>88.46</v>
      </c>
      <c r="D13" s="11">
        <v>8.83</v>
      </c>
      <c r="E13" s="11">
        <v>71.55</v>
      </c>
    </row>
    <row r="14" spans="1:5" ht="15.6" x14ac:dyDescent="0.3">
      <c r="A14" s="9">
        <v>45077</v>
      </c>
      <c r="B14" s="11">
        <v>72.430000000000007</v>
      </c>
      <c r="C14" s="11">
        <v>96.93</v>
      </c>
      <c r="D14" s="11">
        <v>9.99</v>
      </c>
      <c r="E14" s="11">
        <v>79.040000000000006</v>
      </c>
    </row>
    <row r="15" spans="1:5" ht="15.6" x14ac:dyDescent="0.3">
      <c r="A15" s="9">
        <v>45169</v>
      </c>
      <c r="B15" s="11">
        <v>72.709999999999994</v>
      </c>
      <c r="C15" s="11">
        <v>97.07</v>
      </c>
      <c r="D15" s="11">
        <v>9.8000000000000007</v>
      </c>
      <c r="E15" s="11">
        <v>79.33</v>
      </c>
    </row>
    <row r="16" spans="1:5" ht="15.6" x14ac:dyDescent="0.3">
      <c r="A16" s="9">
        <v>45260</v>
      </c>
      <c r="B16" s="11">
        <v>72.819999999999993</v>
      </c>
      <c r="C16" s="11">
        <v>96.61</v>
      </c>
      <c r="D16" s="11">
        <v>9.75</v>
      </c>
      <c r="E16" s="11">
        <v>79.260000000000005</v>
      </c>
    </row>
    <row r="17" spans="1:5" ht="15.6" x14ac:dyDescent="0.3">
      <c r="A17" s="9">
        <v>45351</v>
      </c>
      <c r="B17" s="11">
        <v>72.430000000000007</v>
      </c>
      <c r="C17" s="11">
        <v>96.1</v>
      </c>
      <c r="D17" s="11">
        <v>9.67</v>
      </c>
      <c r="E17" s="11">
        <v>79.38</v>
      </c>
    </row>
    <row r="18" spans="1:5" ht="15.6" x14ac:dyDescent="0.3">
      <c r="A18" s="9">
        <v>45443</v>
      </c>
      <c r="B18" s="11">
        <v>78.239999999999995</v>
      </c>
      <c r="C18" s="11">
        <v>102.86</v>
      </c>
      <c r="D18" s="11">
        <v>10.82</v>
      </c>
      <c r="E18" s="11">
        <v>85.64</v>
      </c>
    </row>
    <row r="19" spans="1:5" ht="15.6" x14ac:dyDescent="0.3">
      <c r="A19" s="9">
        <v>45535</v>
      </c>
      <c r="B19" s="11">
        <v>78.77</v>
      </c>
      <c r="C19" s="11">
        <v>103.06</v>
      </c>
      <c r="D19" s="11">
        <v>10.68</v>
      </c>
      <c r="E19" s="11">
        <v>86.13</v>
      </c>
    </row>
    <row r="20" spans="1:5" ht="15.6" x14ac:dyDescent="0.3">
      <c r="A20" s="9">
        <v>45626</v>
      </c>
      <c r="B20" s="11">
        <v>78.94</v>
      </c>
      <c r="C20" s="11">
        <v>102.55</v>
      </c>
      <c r="D20" s="11">
        <v>10.57</v>
      </c>
      <c r="E20" s="11">
        <v>86.18</v>
      </c>
    </row>
    <row r="21" spans="1:5" ht="15.6" x14ac:dyDescent="0.3">
      <c r="A21" s="9">
        <v>45716</v>
      </c>
      <c r="B21" s="11">
        <v>78.790000000000006</v>
      </c>
      <c r="C21" s="11">
        <v>101.67</v>
      </c>
      <c r="D21" s="11">
        <v>10.41</v>
      </c>
      <c r="E21" s="11">
        <v>86.07</v>
      </c>
    </row>
    <row r="22" spans="1:5" ht="15.6" x14ac:dyDescent="0.3">
      <c r="A22" s="9">
        <v>45808</v>
      </c>
      <c r="B22" s="11">
        <v>81.150000000000006</v>
      </c>
      <c r="C22" s="11">
        <v>104.08</v>
      </c>
      <c r="D22" s="11">
        <v>10.92</v>
      </c>
      <c r="E22" s="11">
        <v>88.7</v>
      </c>
    </row>
    <row r="23" spans="1:5" ht="15.6" x14ac:dyDescent="0.3">
      <c r="A23" s="9">
        <v>45900</v>
      </c>
      <c r="B23" s="11">
        <v>81.37</v>
      </c>
      <c r="C23" s="11">
        <v>103.99</v>
      </c>
      <c r="D23" s="11">
        <v>10.96</v>
      </c>
      <c r="E23" s="11">
        <v>88.85</v>
      </c>
    </row>
    <row r="24" spans="1:5" ht="15.6" x14ac:dyDescent="0.3">
      <c r="A24" s="9">
        <v>45991</v>
      </c>
      <c r="B24" s="11">
        <v>81.48</v>
      </c>
      <c r="C24" s="11">
        <v>103.66</v>
      </c>
      <c r="D24" s="11">
        <v>11.08</v>
      </c>
      <c r="E24" s="11">
        <v>88.86</v>
      </c>
    </row>
    <row r="25" spans="1:5" ht="15.6" x14ac:dyDescent="0.3">
      <c r="A25" s="9">
        <v>46081</v>
      </c>
      <c r="B25" s="11">
        <v>81.150000000000006</v>
      </c>
      <c r="C25" s="11">
        <v>103.06</v>
      </c>
      <c r="D25" s="11">
        <v>10.72</v>
      </c>
      <c r="E25" s="11">
        <v>88.77</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5"/>
  <sheetViews>
    <sheetView workbookViewId="0"/>
  </sheetViews>
  <sheetFormatPr defaultColWidth="11.54296875" defaultRowHeight="15" x14ac:dyDescent="0.25"/>
  <cols>
    <col min="1" max="1" width="12.6328125" customWidth="1"/>
    <col min="2" max="8" width="15.6328125" customWidth="1"/>
  </cols>
  <sheetData>
    <row r="1" spans="1:8" ht="15.6" x14ac:dyDescent="0.3">
      <c r="A1" s="3" t="s">
        <v>125</v>
      </c>
    </row>
    <row r="2" spans="1:8" x14ac:dyDescent="0.25">
      <c r="A2" t="s">
        <v>91</v>
      </c>
    </row>
    <row r="3" spans="1:8" x14ac:dyDescent="0.25">
      <c r="A3" s="2" t="str">
        <f>HYPERLINK("#'Contents'!A15", "Return to table of contents")</f>
        <v>Return to table of contents</v>
      </c>
    </row>
    <row r="4" spans="1:8" ht="62.4" x14ac:dyDescent="0.3">
      <c r="A4" s="4" t="s">
        <v>53</v>
      </c>
      <c r="B4" s="8" t="s">
        <v>126</v>
      </c>
      <c r="C4" s="8" t="s">
        <v>127</v>
      </c>
      <c r="D4" s="8" t="s">
        <v>128</v>
      </c>
      <c r="E4" s="8" t="s">
        <v>129</v>
      </c>
      <c r="F4" s="8" t="s">
        <v>130</v>
      </c>
      <c r="G4" s="8" t="s">
        <v>131</v>
      </c>
      <c r="H4" s="8" t="s">
        <v>95</v>
      </c>
    </row>
    <row r="5" spans="1:8" ht="15.6" x14ac:dyDescent="0.3">
      <c r="A5" s="9">
        <v>44255</v>
      </c>
      <c r="B5" s="10">
        <v>410</v>
      </c>
      <c r="C5" s="10">
        <v>800</v>
      </c>
      <c r="D5" s="10">
        <v>1530</v>
      </c>
      <c r="E5" s="10">
        <v>2730</v>
      </c>
      <c r="F5" s="10">
        <v>6940</v>
      </c>
      <c r="G5" s="10">
        <v>51310</v>
      </c>
      <c r="H5" s="10">
        <v>63710</v>
      </c>
    </row>
    <row r="6" spans="1:8" ht="15.6" x14ac:dyDescent="0.3">
      <c r="A6" s="9">
        <v>44347</v>
      </c>
      <c r="B6" s="10">
        <v>430</v>
      </c>
      <c r="C6" s="10">
        <v>810</v>
      </c>
      <c r="D6" s="10">
        <v>1630</v>
      </c>
      <c r="E6" s="10">
        <v>2650</v>
      </c>
      <c r="F6" s="10">
        <v>7010</v>
      </c>
      <c r="G6" s="10">
        <v>50920</v>
      </c>
      <c r="H6" s="10">
        <v>63450</v>
      </c>
    </row>
    <row r="7" spans="1:8" ht="15.6" x14ac:dyDescent="0.3">
      <c r="A7" s="9">
        <v>44439</v>
      </c>
      <c r="B7" s="10">
        <v>460</v>
      </c>
      <c r="C7" s="10">
        <v>840</v>
      </c>
      <c r="D7" s="10">
        <v>1750</v>
      </c>
      <c r="E7" s="10">
        <v>2770</v>
      </c>
      <c r="F7" s="10">
        <v>6950</v>
      </c>
      <c r="G7" s="10">
        <v>50140</v>
      </c>
      <c r="H7" s="10">
        <v>62910</v>
      </c>
    </row>
    <row r="8" spans="1:8" ht="15.6" x14ac:dyDescent="0.3">
      <c r="A8" s="9">
        <v>44530</v>
      </c>
      <c r="B8" s="10">
        <v>290</v>
      </c>
      <c r="C8" s="10">
        <v>820</v>
      </c>
      <c r="D8" s="10">
        <v>1750</v>
      </c>
      <c r="E8" s="10">
        <v>2920</v>
      </c>
      <c r="F8" s="10">
        <v>7060</v>
      </c>
      <c r="G8" s="10">
        <v>49350</v>
      </c>
      <c r="H8" s="10">
        <v>62190</v>
      </c>
    </row>
    <row r="9" spans="1:8" ht="15.6" x14ac:dyDescent="0.3">
      <c r="A9" s="9">
        <v>44620</v>
      </c>
      <c r="B9" s="10">
        <v>430</v>
      </c>
      <c r="C9" s="10">
        <v>850</v>
      </c>
      <c r="D9" s="10">
        <v>1800</v>
      </c>
      <c r="E9" s="10">
        <v>3050</v>
      </c>
      <c r="F9" s="10">
        <v>7000</v>
      </c>
      <c r="G9" s="10">
        <v>48370</v>
      </c>
      <c r="H9" s="10">
        <v>61490</v>
      </c>
    </row>
    <row r="10" spans="1:8" ht="15.6" x14ac:dyDescent="0.3">
      <c r="A10" s="9">
        <v>44712</v>
      </c>
      <c r="B10" s="10">
        <v>300</v>
      </c>
      <c r="C10" s="10">
        <v>840</v>
      </c>
      <c r="D10" s="10">
        <v>1940</v>
      </c>
      <c r="E10" s="10">
        <v>3240</v>
      </c>
      <c r="F10" s="10">
        <v>7100</v>
      </c>
      <c r="G10" s="10">
        <v>47690</v>
      </c>
      <c r="H10" s="10">
        <v>61100</v>
      </c>
    </row>
    <row r="11" spans="1:8" ht="15.6" x14ac:dyDescent="0.3">
      <c r="A11" s="9">
        <v>44804</v>
      </c>
      <c r="B11" s="10">
        <v>400</v>
      </c>
      <c r="C11" s="10">
        <v>1120</v>
      </c>
      <c r="D11" s="10">
        <v>1990</v>
      </c>
      <c r="E11" s="10">
        <v>3350</v>
      </c>
      <c r="F11" s="10">
        <v>7040</v>
      </c>
      <c r="G11" s="10">
        <v>47110</v>
      </c>
      <c r="H11" s="10">
        <v>61010</v>
      </c>
    </row>
    <row r="12" spans="1:8" ht="15.6" x14ac:dyDescent="0.3">
      <c r="A12" s="9">
        <v>44895</v>
      </c>
      <c r="B12" s="10">
        <v>300</v>
      </c>
      <c r="C12" s="10">
        <v>820</v>
      </c>
      <c r="D12" s="10">
        <v>2490</v>
      </c>
      <c r="E12" s="10">
        <v>3510</v>
      </c>
      <c r="F12" s="10">
        <v>7250</v>
      </c>
      <c r="G12" s="10">
        <v>46600</v>
      </c>
      <c r="H12" s="10">
        <v>60970</v>
      </c>
    </row>
    <row r="13" spans="1:8" ht="15.6" x14ac:dyDescent="0.3">
      <c r="A13" s="9">
        <v>44985</v>
      </c>
      <c r="B13" s="10">
        <v>420</v>
      </c>
      <c r="C13" s="10">
        <v>840</v>
      </c>
      <c r="D13" s="10">
        <v>2610</v>
      </c>
      <c r="E13" s="10">
        <v>3590</v>
      </c>
      <c r="F13" s="10">
        <v>7290</v>
      </c>
      <c r="G13" s="10">
        <v>45630</v>
      </c>
      <c r="H13" s="10">
        <v>60380</v>
      </c>
    </row>
    <row r="14" spans="1:8" ht="15.6" x14ac:dyDescent="0.3">
      <c r="A14" s="9">
        <v>45077</v>
      </c>
      <c r="B14" s="10">
        <v>240</v>
      </c>
      <c r="C14" s="10">
        <v>780</v>
      </c>
      <c r="D14" s="10">
        <v>2100</v>
      </c>
      <c r="E14" s="10">
        <v>4280</v>
      </c>
      <c r="F14" s="10">
        <v>7490</v>
      </c>
      <c r="G14" s="10">
        <v>45110</v>
      </c>
      <c r="H14" s="10">
        <v>60010</v>
      </c>
    </row>
    <row r="15" spans="1:8" ht="15.6" x14ac:dyDescent="0.3">
      <c r="A15" s="9">
        <v>45169</v>
      </c>
      <c r="B15" s="10">
        <v>360</v>
      </c>
      <c r="C15" s="10">
        <v>850</v>
      </c>
      <c r="D15" s="10">
        <v>2090</v>
      </c>
      <c r="E15" s="10">
        <v>4470</v>
      </c>
      <c r="F15" s="10">
        <v>7600</v>
      </c>
      <c r="G15" s="10">
        <v>44510</v>
      </c>
      <c r="H15" s="10">
        <v>59870</v>
      </c>
    </row>
    <row r="16" spans="1:8" ht="15.6" x14ac:dyDescent="0.3">
      <c r="A16" s="9">
        <v>45260</v>
      </c>
      <c r="B16" s="10">
        <v>260</v>
      </c>
      <c r="C16" s="10">
        <v>790</v>
      </c>
      <c r="D16" s="10">
        <v>2260</v>
      </c>
      <c r="E16" s="10">
        <v>4690</v>
      </c>
      <c r="F16" s="10">
        <v>7940</v>
      </c>
      <c r="G16" s="10">
        <v>43960</v>
      </c>
      <c r="H16" s="10">
        <v>59890</v>
      </c>
    </row>
    <row r="17" spans="1:8" ht="15.6" x14ac:dyDescent="0.3">
      <c r="A17" s="9">
        <v>45351</v>
      </c>
      <c r="B17" s="10">
        <v>360</v>
      </c>
      <c r="C17" s="10">
        <v>810</v>
      </c>
      <c r="D17" s="10">
        <v>2270</v>
      </c>
      <c r="E17" s="10">
        <v>4830</v>
      </c>
      <c r="F17" s="10">
        <v>8130</v>
      </c>
      <c r="G17" s="10">
        <v>43020</v>
      </c>
      <c r="H17" s="10">
        <v>59410</v>
      </c>
    </row>
    <row r="18" spans="1:8" ht="15.6" x14ac:dyDescent="0.3">
      <c r="A18" s="9">
        <v>45443</v>
      </c>
      <c r="B18" s="10">
        <v>240</v>
      </c>
      <c r="C18" s="10">
        <v>780</v>
      </c>
      <c r="D18" s="10">
        <v>2120</v>
      </c>
      <c r="E18" s="10">
        <v>4630</v>
      </c>
      <c r="F18" s="10">
        <v>8960</v>
      </c>
      <c r="G18" s="10">
        <v>42490</v>
      </c>
      <c r="H18" s="10">
        <v>59220</v>
      </c>
    </row>
    <row r="19" spans="1:8" ht="15.6" x14ac:dyDescent="0.3">
      <c r="A19" s="9">
        <v>45535</v>
      </c>
      <c r="B19" s="10">
        <v>340</v>
      </c>
      <c r="C19" s="10">
        <v>810</v>
      </c>
      <c r="D19" s="10">
        <v>2190</v>
      </c>
      <c r="E19" s="10">
        <v>4630</v>
      </c>
      <c r="F19" s="10">
        <v>9270</v>
      </c>
      <c r="G19" s="10">
        <v>41940</v>
      </c>
      <c r="H19" s="10">
        <v>59170</v>
      </c>
    </row>
    <row r="20" spans="1:8" ht="15.6" x14ac:dyDescent="0.3">
      <c r="A20" s="9">
        <v>45626</v>
      </c>
      <c r="B20" s="10">
        <v>280</v>
      </c>
      <c r="C20" s="10">
        <v>980</v>
      </c>
      <c r="D20" s="10">
        <v>2350</v>
      </c>
      <c r="E20" s="10">
        <v>4670</v>
      </c>
      <c r="F20" s="10">
        <v>9860</v>
      </c>
      <c r="G20" s="10">
        <v>41550</v>
      </c>
      <c r="H20" s="10">
        <v>59690</v>
      </c>
    </row>
    <row r="21" spans="1:8" ht="15.6" x14ac:dyDescent="0.3">
      <c r="A21" s="9">
        <v>45716</v>
      </c>
      <c r="B21" s="10">
        <v>480</v>
      </c>
      <c r="C21" s="10">
        <v>1010</v>
      </c>
      <c r="D21" s="10">
        <v>2920</v>
      </c>
      <c r="E21" s="10">
        <v>4640</v>
      </c>
      <c r="F21" s="10">
        <v>10140</v>
      </c>
      <c r="G21" s="10">
        <v>40810</v>
      </c>
      <c r="H21" s="10">
        <v>60010</v>
      </c>
    </row>
    <row r="22" spans="1:8" ht="15.6" x14ac:dyDescent="0.3">
      <c r="A22" s="9">
        <v>45808</v>
      </c>
      <c r="B22" s="10">
        <v>450</v>
      </c>
      <c r="C22" s="10">
        <v>870</v>
      </c>
      <c r="D22" s="10">
        <v>3110</v>
      </c>
      <c r="E22" s="10">
        <v>5000</v>
      </c>
      <c r="F22" s="10">
        <v>10690</v>
      </c>
      <c r="G22" s="10">
        <v>40090</v>
      </c>
      <c r="H22" s="10">
        <v>60210</v>
      </c>
    </row>
    <row r="23" spans="1:8" ht="15.6" x14ac:dyDescent="0.3">
      <c r="A23" s="9">
        <v>45900</v>
      </c>
      <c r="B23" s="10">
        <v>340</v>
      </c>
      <c r="C23" s="10">
        <v>800</v>
      </c>
      <c r="D23" s="10">
        <v>2380</v>
      </c>
      <c r="E23" s="10">
        <v>5700</v>
      </c>
      <c r="F23" s="10">
        <v>11190</v>
      </c>
      <c r="G23" s="10">
        <v>39850</v>
      </c>
      <c r="H23" s="10">
        <v>60250</v>
      </c>
    </row>
    <row r="24" spans="1:8" ht="15.6" x14ac:dyDescent="0.3">
      <c r="A24" s="9">
        <v>45991</v>
      </c>
      <c r="B24" s="10">
        <v>490</v>
      </c>
      <c r="C24" s="10">
        <v>1080</v>
      </c>
      <c r="D24" s="10">
        <v>2300</v>
      </c>
      <c r="E24" s="10">
        <v>5790</v>
      </c>
      <c r="F24" s="10">
        <v>11350</v>
      </c>
      <c r="G24" s="10">
        <v>39310</v>
      </c>
      <c r="H24" s="10">
        <v>60310</v>
      </c>
    </row>
    <row r="25" spans="1:8" ht="15.6" x14ac:dyDescent="0.3">
      <c r="A25" s="9">
        <v>46081</v>
      </c>
      <c r="B25" s="10">
        <v>510</v>
      </c>
      <c r="C25" s="10">
        <v>940</v>
      </c>
      <c r="D25" s="10">
        <v>2400</v>
      </c>
      <c r="E25" s="10">
        <v>5730</v>
      </c>
      <c r="F25" s="10">
        <v>11670</v>
      </c>
      <c r="G25" s="10">
        <v>38920</v>
      </c>
      <c r="H25" s="10">
        <v>60150</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3"/>
  <sheetViews>
    <sheetView workbookViewId="0"/>
  </sheetViews>
  <sheetFormatPr defaultColWidth="11.54296875" defaultRowHeight="15" x14ac:dyDescent="0.25"/>
  <cols>
    <col min="1" max="1" width="24.6328125" customWidth="1"/>
    <col min="2" max="5" width="17.6328125" customWidth="1"/>
  </cols>
  <sheetData>
    <row r="1" spans="1:5" ht="15.6" x14ac:dyDescent="0.3">
      <c r="A1" s="3" t="s">
        <v>132</v>
      </c>
    </row>
    <row r="2" spans="1:5" x14ac:dyDescent="0.25">
      <c r="A2" t="s">
        <v>91</v>
      </c>
    </row>
    <row r="3" spans="1:5" x14ac:dyDescent="0.25">
      <c r="A3" s="2" t="str">
        <f>HYPERLINK("#'Contents'!A16", "Return to table of contents")</f>
        <v>Return to table of contents</v>
      </c>
    </row>
    <row r="4" spans="1:5" ht="62.4" x14ac:dyDescent="0.3">
      <c r="A4" s="4" t="s">
        <v>53</v>
      </c>
      <c r="B4" s="8" t="s">
        <v>92</v>
      </c>
      <c r="C4" s="8" t="s">
        <v>93</v>
      </c>
      <c r="D4" s="8" t="s">
        <v>94</v>
      </c>
      <c r="E4" s="8" t="s">
        <v>95</v>
      </c>
    </row>
    <row r="5" spans="1:5" ht="15.6" x14ac:dyDescent="0.3">
      <c r="A5" s="9" t="s">
        <v>133</v>
      </c>
      <c r="B5" s="10">
        <v>10</v>
      </c>
      <c r="C5" s="10"/>
      <c r="D5" s="10"/>
      <c r="E5" s="10"/>
    </row>
    <row r="6" spans="1:5" ht="15.6" x14ac:dyDescent="0.3">
      <c r="A6" s="9" t="s">
        <v>134</v>
      </c>
      <c r="B6" s="10">
        <v>1010</v>
      </c>
      <c r="C6" s="10">
        <v>1050</v>
      </c>
      <c r="D6" s="10">
        <v>4490</v>
      </c>
      <c r="E6" s="10">
        <v>6550</v>
      </c>
    </row>
    <row r="7" spans="1:5" ht="15.6" x14ac:dyDescent="0.3">
      <c r="A7" s="9" t="s">
        <v>135</v>
      </c>
      <c r="B7" s="10">
        <v>3000</v>
      </c>
      <c r="C7" s="10">
        <v>5340</v>
      </c>
      <c r="D7" s="10">
        <v>0</v>
      </c>
      <c r="E7" s="10">
        <v>8340</v>
      </c>
    </row>
    <row r="8" spans="1:5" ht="15.6" x14ac:dyDescent="0.3">
      <c r="A8" s="9" t="s">
        <v>136</v>
      </c>
      <c r="B8" s="10">
        <v>5070</v>
      </c>
      <c r="C8" s="10">
        <v>1740</v>
      </c>
      <c r="D8" s="10">
        <v>0</v>
      </c>
      <c r="E8" s="10">
        <v>6810</v>
      </c>
    </row>
    <row r="9" spans="1:5" ht="15.6" x14ac:dyDescent="0.3">
      <c r="A9" s="9" t="s">
        <v>137</v>
      </c>
      <c r="B9" s="10">
        <v>8990</v>
      </c>
      <c r="C9" s="10">
        <v>2410</v>
      </c>
      <c r="D9" s="10">
        <v>10</v>
      </c>
      <c r="E9" s="10">
        <v>11410</v>
      </c>
    </row>
    <row r="10" spans="1:5" ht="15.6" x14ac:dyDescent="0.3">
      <c r="A10" s="9" t="s">
        <v>138</v>
      </c>
      <c r="B10" s="10">
        <v>2250</v>
      </c>
      <c r="C10" s="10">
        <v>2160</v>
      </c>
      <c r="D10" s="10">
        <v>0</v>
      </c>
      <c r="E10" s="10">
        <v>4410</v>
      </c>
    </row>
    <row r="11" spans="1:5" ht="15.6" x14ac:dyDescent="0.3">
      <c r="A11" s="9" t="s">
        <v>139</v>
      </c>
      <c r="B11" s="10">
        <v>9100</v>
      </c>
      <c r="C11" s="10">
        <v>5570</v>
      </c>
      <c r="D11" s="10">
        <v>0</v>
      </c>
      <c r="E11" s="10">
        <v>14680</v>
      </c>
    </row>
    <row r="12" spans="1:5" ht="15.6" x14ac:dyDescent="0.3">
      <c r="A12" s="9" t="s">
        <v>140</v>
      </c>
      <c r="B12" s="10">
        <v>6020</v>
      </c>
      <c r="C12" s="10">
        <v>1940</v>
      </c>
      <c r="D12" s="10">
        <v>0</v>
      </c>
      <c r="E12" s="10">
        <v>7960</v>
      </c>
    </row>
    <row r="13" spans="1:5" ht="15.6" x14ac:dyDescent="0.3">
      <c r="A13" s="9" t="s">
        <v>95</v>
      </c>
      <c r="B13" s="10">
        <v>35440</v>
      </c>
      <c r="C13" s="10">
        <v>20210</v>
      </c>
      <c r="D13" s="10">
        <v>4510</v>
      </c>
      <c r="E13" s="10">
        <v>60150</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8"/>
  <sheetViews>
    <sheetView workbookViewId="0"/>
  </sheetViews>
  <sheetFormatPr defaultColWidth="11.54296875" defaultRowHeight="15" x14ac:dyDescent="0.25"/>
  <cols>
    <col min="1" max="1" width="36.1796875" customWidth="1"/>
    <col min="2" max="4" width="12.6328125" customWidth="1"/>
  </cols>
  <sheetData>
    <row r="1" spans="1:4" ht="15.6" x14ac:dyDescent="0.3">
      <c r="A1" s="3" t="s">
        <v>141</v>
      </c>
    </row>
    <row r="2" spans="1:4" x14ac:dyDescent="0.25">
      <c r="A2" t="s">
        <v>91</v>
      </c>
    </row>
    <row r="3" spans="1:4" x14ac:dyDescent="0.25">
      <c r="A3" t="s">
        <v>142</v>
      </c>
    </row>
    <row r="4" spans="1:4" x14ac:dyDescent="0.25">
      <c r="A4" s="2" t="str">
        <f>HYPERLINK("#'Contents'!A17", "Return to table of contents")</f>
        <v>Return to table of contents</v>
      </c>
    </row>
    <row r="5" spans="1:4" ht="46.8" x14ac:dyDescent="0.3">
      <c r="A5" s="4" t="s">
        <v>65</v>
      </c>
      <c r="B5" s="8" t="s">
        <v>49</v>
      </c>
      <c r="C5" s="8" t="s">
        <v>143</v>
      </c>
      <c r="D5" s="8" t="s">
        <v>144</v>
      </c>
    </row>
    <row r="6" spans="1:4" ht="15.6" x14ac:dyDescent="0.3">
      <c r="A6" s="4" t="s">
        <v>145</v>
      </c>
      <c r="B6" s="10">
        <v>3460</v>
      </c>
      <c r="C6" s="10">
        <v>25072</v>
      </c>
      <c r="D6" s="12">
        <v>13.8</v>
      </c>
    </row>
    <row r="7" spans="1:4" ht="15.6" x14ac:dyDescent="0.3">
      <c r="A7" s="4" t="s">
        <v>146</v>
      </c>
      <c r="B7" s="10">
        <v>4070</v>
      </c>
      <c r="C7" s="10">
        <v>36354</v>
      </c>
      <c r="D7" s="12">
        <v>11.2</v>
      </c>
    </row>
    <row r="8" spans="1:4" ht="15.6" x14ac:dyDescent="0.3">
      <c r="A8" s="4" t="s">
        <v>147</v>
      </c>
      <c r="B8" s="10">
        <v>6460</v>
      </c>
      <c r="C8" s="10">
        <v>35356</v>
      </c>
      <c r="D8" s="12">
        <v>18.3</v>
      </c>
    </row>
    <row r="9" spans="1:4" ht="15.6" x14ac:dyDescent="0.3">
      <c r="A9" s="4" t="s">
        <v>148</v>
      </c>
      <c r="B9" s="10">
        <v>12130</v>
      </c>
      <c r="C9" s="10">
        <v>49898</v>
      </c>
      <c r="D9" s="12">
        <v>24.3</v>
      </c>
    </row>
    <row r="10" spans="1:4" ht="15.6" x14ac:dyDescent="0.3">
      <c r="A10" s="4" t="s">
        <v>149</v>
      </c>
      <c r="B10" s="10">
        <v>5030</v>
      </c>
      <c r="C10" s="10">
        <v>27413</v>
      </c>
      <c r="D10" s="12">
        <v>18.3</v>
      </c>
    </row>
    <row r="11" spans="1:4" ht="15.6" x14ac:dyDescent="0.3">
      <c r="A11" s="4" t="s">
        <v>150</v>
      </c>
      <c r="B11" s="10">
        <v>6720</v>
      </c>
      <c r="C11" s="10">
        <v>24227</v>
      </c>
      <c r="D11" s="12">
        <v>27.7</v>
      </c>
    </row>
    <row r="12" spans="1:4" ht="15.6" x14ac:dyDescent="0.3">
      <c r="A12" s="4" t="s">
        <v>151</v>
      </c>
      <c r="B12" s="10">
        <v>4360</v>
      </c>
      <c r="C12" s="10">
        <v>21798</v>
      </c>
      <c r="D12" s="12">
        <v>20</v>
      </c>
    </row>
    <row r="13" spans="1:4" ht="15.6" x14ac:dyDescent="0.3">
      <c r="A13" s="4" t="s">
        <v>152</v>
      </c>
      <c r="B13" s="10">
        <v>2900</v>
      </c>
      <c r="C13" s="10">
        <v>26390</v>
      </c>
      <c r="D13" s="12">
        <v>11</v>
      </c>
    </row>
    <row r="14" spans="1:4" ht="15.6" x14ac:dyDescent="0.3">
      <c r="A14" s="4" t="s">
        <v>153</v>
      </c>
      <c r="B14" s="10">
        <v>3700</v>
      </c>
      <c r="C14" s="10">
        <v>27169</v>
      </c>
      <c r="D14" s="12">
        <v>13.6</v>
      </c>
    </row>
    <row r="15" spans="1:4" ht="15.6" x14ac:dyDescent="0.3">
      <c r="A15" s="4" t="s">
        <v>154</v>
      </c>
      <c r="B15" s="10">
        <v>5060</v>
      </c>
      <c r="C15" s="10">
        <v>22785</v>
      </c>
      <c r="D15" s="12">
        <v>22.2</v>
      </c>
    </row>
    <row r="16" spans="1:4" ht="15.6" x14ac:dyDescent="0.3">
      <c r="A16" s="4" t="s">
        <v>155</v>
      </c>
      <c r="B16" s="10">
        <v>6250</v>
      </c>
      <c r="C16" s="10">
        <v>30872</v>
      </c>
      <c r="D16" s="12">
        <v>20.2</v>
      </c>
    </row>
    <row r="17" spans="1:4" ht="15.6" x14ac:dyDescent="0.3">
      <c r="A17" s="4" t="s">
        <v>156</v>
      </c>
      <c r="B17" s="10">
        <v>30</v>
      </c>
      <c r="C17" s="10"/>
      <c r="D17" s="12"/>
    </row>
    <row r="18" spans="1:4" ht="15.6" x14ac:dyDescent="0.3">
      <c r="A18" s="4" t="s">
        <v>95</v>
      </c>
      <c r="B18" s="10">
        <v>60150</v>
      </c>
      <c r="C18" s="10">
        <v>327334</v>
      </c>
      <c r="D18" s="12">
        <v>18.399999999999999</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4"/>
  <sheetViews>
    <sheetView workbookViewId="0"/>
  </sheetViews>
  <sheetFormatPr defaultColWidth="11.54296875" defaultRowHeight="15" x14ac:dyDescent="0.25"/>
  <cols>
    <col min="1" max="1" width="28.1796875" customWidth="1"/>
    <col min="2" max="5" width="12.6328125" customWidth="1"/>
  </cols>
  <sheetData>
    <row r="1" spans="1:5" ht="15.6" x14ac:dyDescent="0.3">
      <c r="A1" s="3" t="s">
        <v>157</v>
      </c>
    </row>
    <row r="2" spans="1:5" x14ac:dyDescent="0.25">
      <c r="A2" t="s">
        <v>91</v>
      </c>
    </row>
    <row r="3" spans="1:5" x14ac:dyDescent="0.25">
      <c r="A3" s="2" t="str">
        <f>HYPERLINK("#'Contents'!A18", "Return to table of contents")</f>
        <v>Return to table of contents</v>
      </c>
    </row>
    <row r="4" spans="1:5" ht="31.2" x14ac:dyDescent="0.3">
      <c r="A4" s="4" t="s">
        <v>59</v>
      </c>
      <c r="B4" s="8" t="s">
        <v>49</v>
      </c>
      <c r="C4" s="8" t="s">
        <v>97</v>
      </c>
      <c r="D4" s="8" t="s">
        <v>98</v>
      </c>
      <c r="E4" s="8" t="s">
        <v>158</v>
      </c>
    </row>
    <row r="5" spans="1:5" ht="15.6" x14ac:dyDescent="0.3">
      <c r="A5" s="4" t="s">
        <v>159</v>
      </c>
      <c r="B5" s="10">
        <v>2720</v>
      </c>
      <c r="C5" s="10">
        <v>300</v>
      </c>
      <c r="D5" s="10">
        <v>3020</v>
      </c>
      <c r="E5" s="12">
        <v>4.4000000000000004</v>
      </c>
    </row>
    <row r="6" spans="1:5" ht="15.6" x14ac:dyDescent="0.3">
      <c r="A6" s="4" t="s">
        <v>160</v>
      </c>
      <c r="B6" s="10">
        <v>3990</v>
      </c>
      <c r="C6" s="10">
        <v>440</v>
      </c>
      <c r="D6" s="10">
        <v>4430</v>
      </c>
      <c r="E6" s="12">
        <v>6.4</v>
      </c>
    </row>
    <row r="7" spans="1:5" ht="15.6" x14ac:dyDescent="0.3">
      <c r="A7" s="4" t="s">
        <v>161</v>
      </c>
      <c r="B7" s="10">
        <v>2160</v>
      </c>
      <c r="C7" s="10">
        <v>230</v>
      </c>
      <c r="D7" s="10">
        <v>2390</v>
      </c>
      <c r="E7" s="12">
        <v>3.4</v>
      </c>
    </row>
    <row r="8" spans="1:5" ht="15.6" x14ac:dyDescent="0.3">
      <c r="A8" s="4" t="s">
        <v>162</v>
      </c>
      <c r="B8" s="10">
        <v>5260</v>
      </c>
      <c r="C8" s="10">
        <v>620</v>
      </c>
      <c r="D8" s="10">
        <v>5870</v>
      </c>
      <c r="E8" s="12">
        <v>8.5</v>
      </c>
    </row>
    <row r="9" spans="1:5" ht="15.6" x14ac:dyDescent="0.3">
      <c r="A9" s="4" t="s">
        <v>163</v>
      </c>
      <c r="B9" s="10">
        <v>2400</v>
      </c>
      <c r="C9" s="10">
        <v>310</v>
      </c>
      <c r="D9" s="10">
        <v>2710</v>
      </c>
      <c r="E9" s="12">
        <v>3.9</v>
      </c>
    </row>
    <row r="10" spans="1:5" ht="15.6" x14ac:dyDescent="0.3">
      <c r="A10" s="4" t="s">
        <v>164</v>
      </c>
      <c r="B10" s="10">
        <v>3640</v>
      </c>
      <c r="C10" s="10">
        <v>640</v>
      </c>
      <c r="D10" s="10">
        <v>4280</v>
      </c>
      <c r="E10" s="12">
        <v>6.2</v>
      </c>
    </row>
    <row r="11" spans="1:5" ht="15.6" x14ac:dyDescent="0.3">
      <c r="A11" s="4" t="s">
        <v>165</v>
      </c>
      <c r="B11" s="10">
        <v>3810</v>
      </c>
      <c r="C11" s="10">
        <v>620</v>
      </c>
      <c r="D11" s="10">
        <v>4440</v>
      </c>
      <c r="E11" s="12">
        <v>6.4</v>
      </c>
    </row>
    <row r="12" spans="1:5" ht="15.6" x14ac:dyDescent="0.3">
      <c r="A12" s="4" t="s">
        <v>166</v>
      </c>
      <c r="B12" s="10">
        <v>4260</v>
      </c>
      <c r="C12" s="10">
        <v>630</v>
      </c>
      <c r="D12" s="10">
        <v>4890</v>
      </c>
      <c r="E12" s="12">
        <v>7.1</v>
      </c>
    </row>
    <row r="13" spans="1:5" ht="15.6" x14ac:dyDescent="0.3">
      <c r="A13" s="4" t="s">
        <v>167</v>
      </c>
      <c r="B13" s="10">
        <v>2300</v>
      </c>
      <c r="C13" s="10">
        <v>330</v>
      </c>
      <c r="D13" s="10">
        <v>2620</v>
      </c>
      <c r="E13" s="12">
        <v>3.8</v>
      </c>
    </row>
    <row r="14" spans="1:5" ht="15.6" x14ac:dyDescent="0.3">
      <c r="A14" s="4" t="s">
        <v>154</v>
      </c>
      <c r="B14" s="10">
        <v>3690</v>
      </c>
      <c r="C14" s="10">
        <v>690</v>
      </c>
      <c r="D14" s="10">
        <v>4380</v>
      </c>
      <c r="E14" s="12">
        <v>6.3</v>
      </c>
    </row>
    <row r="15" spans="1:5" ht="15.6" x14ac:dyDescent="0.3">
      <c r="A15" s="4" t="s">
        <v>168</v>
      </c>
      <c r="B15" s="10">
        <v>4050</v>
      </c>
      <c r="C15" s="10">
        <v>720</v>
      </c>
      <c r="D15" s="10">
        <v>4770</v>
      </c>
      <c r="E15" s="12">
        <v>6.9</v>
      </c>
    </row>
    <row r="16" spans="1:5" ht="15.6" x14ac:dyDescent="0.3">
      <c r="A16" s="4" t="s">
        <v>169</v>
      </c>
      <c r="B16" s="10">
        <v>3270</v>
      </c>
      <c r="C16" s="10">
        <v>470</v>
      </c>
      <c r="D16" s="10">
        <v>3740</v>
      </c>
      <c r="E16" s="12">
        <v>5.4</v>
      </c>
    </row>
    <row r="17" spans="1:5" ht="15.6" x14ac:dyDescent="0.3">
      <c r="A17" s="4" t="s">
        <v>170</v>
      </c>
      <c r="B17" s="10">
        <v>2230</v>
      </c>
      <c r="C17" s="10">
        <v>280</v>
      </c>
      <c r="D17" s="10">
        <v>2510</v>
      </c>
      <c r="E17" s="12">
        <v>3.6</v>
      </c>
    </row>
    <row r="18" spans="1:5" ht="15.6" x14ac:dyDescent="0.3">
      <c r="A18" s="4" t="s">
        <v>171</v>
      </c>
      <c r="B18" s="10">
        <v>2320</v>
      </c>
      <c r="C18" s="10">
        <v>330</v>
      </c>
      <c r="D18" s="10">
        <v>2650</v>
      </c>
      <c r="E18" s="12">
        <v>3.8</v>
      </c>
    </row>
    <row r="19" spans="1:5" ht="15.6" x14ac:dyDescent="0.3">
      <c r="A19" s="4" t="s">
        <v>172</v>
      </c>
      <c r="B19" s="10">
        <v>3320</v>
      </c>
      <c r="C19" s="10">
        <v>560</v>
      </c>
      <c r="D19" s="10">
        <v>3880</v>
      </c>
      <c r="E19" s="12">
        <v>5.6</v>
      </c>
    </row>
    <row r="20" spans="1:5" ht="15.6" x14ac:dyDescent="0.3">
      <c r="A20" s="4" t="s">
        <v>173</v>
      </c>
      <c r="B20" s="10">
        <v>2690</v>
      </c>
      <c r="C20" s="10">
        <v>420</v>
      </c>
      <c r="D20" s="10">
        <v>3110</v>
      </c>
      <c r="E20" s="12">
        <v>4.5</v>
      </c>
    </row>
    <row r="21" spans="1:5" ht="15.6" x14ac:dyDescent="0.3">
      <c r="A21" s="4" t="s">
        <v>174</v>
      </c>
      <c r="B21" s="10">
        <v>3830</v>
      </c>
      <c r="C21" s="10">
        <v>650</v>
      </c>
      <c r="D21" s="10">
        <v>4480</v>
      </c>
      <c r="E21" s="12">
        <v>6.5</v>
      </c>
    </row>
    <row r="22" spans="1:5" ht="15.6" x14ac:dyDescent="0.3">
      <c r="A22" s="4" t="s">
        <v>175</v>
      </c>
      <c r="B22" s="10">
        <v>4210</v>
      </c>
      <c r="C22" s="10">
        <v>730</v>
      </c>
      <c r="D22" s="10">
        <v>4950</v>
      </c>
      <c r="E22" s="12">
        <v>7.2</v>
      </c>
    </row>
    <row r="23" spans="1:5" ht="15.6" x14ac:dyDescent="0.3">
      <c r="A23" s="4" t="s">
        <v>156</v>
      </c>
      <c r="B23" s="10">
        <v>30</v>
      </c>
      <c r="C23" s="10">
        <v>0</v>
      </c>
      <c r="D23" s="10">
        <v>30</v>
      </c>
      <c r="E23" s="12">
        <v>0</v>
      </c>
    </row>
    <row r="24" spans="1:5" ht="15.6" x14ac:dyDescent="0.3">
      <c r="A24" s="4" t="s">
        <v>95</v>
      </c>
      <c r="B24" s="10">
        <v>60150</v>
      </c>
      <c r="C24" s="10">
        <v>8980</v>
      </c>
      <c r="D24" s="10">
        <v>69130</v>
      </c>
      <c r="E24" s="12">
        <v>100</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9"/>
  <sheetViews>
    <sheetView workbookViewId="0"/>
  </sheetViews>
  <sheetFormatPr defaultColWidth="11.54296875" defaultRowHeight="15" x14ac:dyDescent="0.25"/>
  <cols>
    <col min="1" max="1" width="35" customWidth="1"/>
    <col min="2" max="2" width="120.6328125" customWidth="1"/>
  </cols>
  <sheetData>
    <row r="1" spans="1:1" ht="24.9" customHeight="1" x14ac:dyDescent="0.4">
      <c r="A1" s="1" t="s">
        <v>12</v>
      </c>
    </row>
    <row r="2" spans="1:1" ht="24.9" customHeight="1" x14ac:dyDescent="0.3">
      <c r="A2" s="3" t="s">
        <v>13</v>
      </c>
    </row>
    <row r="3" spans="1:1" x14ac:dyDescent="0.25">
      <c r="A3" t="s">
        <v>14</v>
      </c>
    </row>
    <row r="4" spans="1:1" x14ac:dyDescent="0.25">
      <c r="A4" t="s">
        <v>15</v>
      </c>
    </row>
    <row r="5" spans="1:1" x14ac:dyDescent="0.25">
      <c r="A5" t="s">
        <v>16</v>
      </c>
    </row>
    <row r="6" spans="1:1" x14ac:dyDescent="0.25">
      <c r="A6" t="s">
        <v>17</v>
      </c>
    </row>
    <row r="7" spans="1:1" ht="24.9" customHeight="1" x14ac:dyDescent="0.3">
      <c r="A7" s="3" t="s">
        <v>18</v>
      </c>
    </row>
    <row r="8" spans="1:1" x14ac:dyDescent="0.25">
      <c r="A8" t="s">
        <v>19</v>
      </c>
    </row>
    <row r="9" spans="1:1" x14ac:dyDescent="0.25">
      <c r="A9" t="s">
        <v>20</v>
      </c>
    </row>
    <row r="10" spans="1:1" ht="24.9" customHeight="1" x14ac:dyDescent="0.3">
      <c r="A10" s="3" t="s">
        <v>21</v>
      </c>
    </row>
    <row r="11" spans="1:1" x14ac:dyDescent="0.25">
      <c r="A11" t="s">
        <v>22</v>
      </c>
    </row>
    <row r="12" spans="1:1" x14ac:dyDescent="0.25">
      <c r="A12" t="s">
        <v>23</v>
      </c>
    </row>
    <row r="13" spans="1:1" x14ac:dyDescent="0.25">
      <c r="A13" t="s">
        <v>24</v>
      </c>
    </row>
    <row r="14" spans="1:1" x14ac:dyDescent="0.25">
      <c r="A14" t="s">
        <v>25</v>
      </c>
    </row>
    <row r="15" spans="1:1" ht="24.9" customHeight="1" x14ac:dyDescent="0.25">
      <c r="A15" t="s">
        <v>26</v>
      </c>
    </row>
    <row r="16" spans="1:1" x14ac:dyDescent="0.25">
      <c r="A16" t="s">
        <v>27</v>
      </c>
    </row>
    <row r="17" spans="1:1" x14ac:dyDescent="0.25">
      <c r="A17" t="s">
        <v>28</v>
      </c>
    </row>
    <row r="18" spans="1:1" x14ac:dyDescent="0.25">
      <c r="A18" t="s">
        <v>29</v>
      </c>
    </row>
    <row r="19" spans="1:1" ht="24.9" customHeight="1" x14ac:dyDescent="0.25">
      <c r="A19" t="s">
        <v>30</v>
      </c>
    </row>
    <row r="20" spans="1:1" x14ac:dyDescent="0.25">
      <c r="A20" t="s">
        <v>31</v>
      </c>
    </row>
    <row r="21" spans="1:1" ht="24.9" customHeight="1" x14ac:dyDescent="0.25">
      <c r="A21" t="s">
        <v>32</v>
      </c>
    </row>
    <row r="22" spans="1:1" x14ac:dyDescent="0.25">
      <c r="A22" t="s">
        <v>33</v>
      </c>
    </row>
    <row r="23" spans="1:1" x14ac:dyDescent="0.25">
      <c r="A23" t="s">
        <v>34</v>
      </c>
    </row>
    <row r="24" spans="1:1" ht="24.9" customHeight="1" x14ac:dyDescent="0.25">
      <c r="A24" t="s">
        <v>35</v>
      </c>
    </row>
    <row r="25" spans="1:1" x14ac:dyDescent="0.25">
      <c r="A25" s="2" t="s">
        <v>73</v>
      </c>
    </row>
    <row r="26" spans="1:1" ht="24.9" customHeight="1" x14ac:dyDescent="0.3">
      <c r="A26" s="3" t="s">
        <v>36</v>
      </c>
    </row>
    <row r="27" spans="1:1" x14ac:dyDescent="0.25">
      <c r="A27" t="s">
        <v>37</v>
      </c>
    </row>
    <row r="28" spans="1:1" x14ac:dyDescent="0.25">
      <c r="A28" t="s">
        <v>38</v>
      </c>
    </row>
    <row r="29" spans="1:1" ht="24.9" customHeight="1" x14ac:dyDescent="0.3">
      <c r="A29" s="3" t="s">
        <v>39</v>
      </c>
    </row>
    <row r="30" spans="1:1" x14ac:dyDescent="0.25">
      <c r="A30" t="s">
        <v>40</v>
      </c>
    </row>
    <row r="31" spans="1:1" x14ac:dyDescent="0.25">
      <c r="A31" t="s">
        <v>41</v>
      </c>
    </row>
    <row r="32" spans="1:1" x14ac:dyDescent="0.25">
      <c r="A32" t="s">
        <v>42</v>
      </c>
    </row>
    <row r="33" spans="1:2" ht="24.9" customHeight="1" x14ac:dyDescent="0.3">
      <c r="A33" s="3" t="s">
        <v>43</v>
      </c>
    </row>
    <row r="34" spans="1:2" x14ac:dyDescent="0.25">
      <c r="A34" t="s">
        <v>44</v>
      </c>
    </row>
    <row r="35" spans="1:2" ht="24.9" customHeight="1" x14ac:dyDescent="0.25">
      <c r="A35" t="s">
        <v>45</v>
      </c>
    </row>
    <row r="36" spans="1:2" ht="24.9" customHeight="1" x14ac:dyDescent="0.3">
      <c r="A36" s="3" t="s">
        <v>46</v>
      </c>
    </row>
    <row r="37" spans="1:2" ht="24.9" customHeight="1" x14ac:dyDescent="0.3">
      <c r="A37" s="4" t="s">
        <v>47</v>
      </c>
      <c r="B37" s="4" t="s">
        <v>48</v>
      </c>
    </row>
    <row r="38" spans="1:2" ht="30" x14ac:dyDescent="0.25">
      <c r="A38" t="s">
        <v>49</v>
      </c>
      <c r="B38" s="5" t="s">
        <v>50</v>
      </c>
    </row>
    <row r="39" spans="1:2" ht="30" x14ac:dyDescent="0.25">
      <c r="A39" t="s">
        <v>51</v>
      </c>
      <c r="B39" s="5" t="s">
        <v>52</v>
      </c>
    </row>
    <row r="40" spans="1:2" ht="45" x14ac:dyDescent="0.25">
      <c r="A40" t="s">
        <v>53</v>
      </c>
      <c r="B40" s="5" t="s">
        <v>54</v>
      </c>
    </row>
    <row r="41" spans="1:2" x14ac:dyDescent="0.25">
      <c r="A41" t="s">
        <v>55</v>
      </c>
      <c r="B41" s="5" t="s">
        <v>56</v>
      </c>
    </row>
    <row r="42" spans="1:2" x14ac:dyDescent="0.25">
      <c r="A42" t="s">
        <v>57</v>
      </c>
      <c r="B42" s="5" t="s">
        <v>58</v>
      </c>
    </row>
    <row r="43" spans="1:2" ht="45" x14ac:dyDescent="0.25">
      <c r="A43" t="s">
        <v>59</v>
      </c>
      <c r="B43" s="5" t="s">
        <v>60</v>
      </c>
    </row>
    <row r="44" spans="1:2" ht="30" x14ac:dyDescent="0.25">
      <c r="A44" t="s">
        <v>61</v>
      </c>
      <c r="B44" s="5" t="s">
        <v>62</v>
      </c>
    </row>
    <row r="45" spans="1:2" x14ac:dyDescent="0.25">
      <c r="A45" t="s">
        <v>63</v>
      </c>
      <c r="B45" s="5" t="s">
        <v>64</v>
      </c>
    </row>
    <row r="46" spans="1:2" ht="45" x14ac:dyDescent="0.25">
      <c r="A46" t="s">
        <v>65</v>
      </c>
      <c r="B46" s="5" t="s">
        <v>66</v>
      </c>
    </row>
    <row r="47" spans="1:2" x14ac:dyDescent="0.25">
      <c r="A47" t="s">
        <v>67</v>
      </c>
      <c r="B47" s="5" t="s">
        <v>68</v>
      </c>
    </row>
    <row r="48" spans="1:2" x14ac:dyDescent="0.25">
      <c r="A48" t="s">
        <v>69</v>
      </c>
      <c r="B48" s="5" t="s">
        <v>70</v>
      </c>
    </row>
    <row r="49" spans="1:2" ht="45" x14ac:dyDescent="0.25">
      <c r="A49" t="s">
        <v>71</v>
      </c>
      <c r="B49" s="5" t="s">
        <v>72</v>
      </c>
    </row>
  </sheetData>
  <hyperlinks>
    <hyperlink ref="A25" r:id="rId1" xr:uid="{00000000-0004-0000-0100-000000000000}"/>
  </hyperlinks>
  <pageMargins left="0.7" right="0.7" top="0.75" bottom="0.75" header="0.3" footer="0.3"/>
  <pageSetup paperSize="9" orientation="portrait" horizontalDpi="300" verticalDpi="30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9"/>
  <sheetViews>
    <sheetView tabSelected="1" workbookViewId="0"/>
  </sheetViews>
  <sheetFormatPr defaultColWidth="11.54296875" defaultRowHeight="15" x14ac:dyDescent="0.25"/>
  <cols>
    <col min="1" max="1" width="10.6328125" customWidth="1"/>
    <col min="2" max="2" width="36.6328125" customWidth="1"/>
  </cols>
  <sheetData>
    <row r="1" spans="1:2" ht="102.6" customHeight="1" x14ac:dyDescent="0.4">
      <c r="A1" s="1" t="s">
        <v>74</v>
      </c>
    </row>
    <row r="2" spans="1:2" ht="15.6" x14ac:dyDescent="0.3">
      <c r="A2" s="3" t="s">
        <v>75</v>
      </c>
    </row>
    <row r="3" spans="1:2" ht="15.6" x14ac:dyDescent="0.3">
      <c r="A3" s="3" t="s">
        <v>76</v>
      </c>
      <c r="B3" t="s">
        <v>77</v>
      </c>
    </row>
    <row r="4" spans="1:2" ht="15.6" x14ac:dyDescent="0.3">
      <c r="A4" s="3" t="s">
        <v>78</v>
      </c>
      <c r="B4" t="s">
        <v>79</v>
      </c>
    </row>
    <row r="5" spans="1:2" ht="24.9" customHeight="1" x14ac:dyDescent="0.3">
      <c r="A5" s="6" t="s">
        <v>80</v>
      </c>
    </row>
    <row r="6" spans="1:2" ht="15.6" x14ac:dyDescent="0.3">
      <c r="A6" s="4" t="s">
        <v>176</v>
      </c>
      <c r="B6" s="4" t="s">
        <v>177</v>
      </c>
    </row>
    <row r="7" spans="1:2" x14ac:dyDescent="0.25">
      <c r="A7" s="13" t="str">
        <f>HYPERLINK("#'Notes'!A1", "Notes")</f>
        <v>Notes</v>
      </c>
      <c r="B7" s="2" t="str">
        <f>HYPERLINK("#'Notes'!A1", "Notes related to the data in this spreadsheet.")</f>
        <v>Notes related to the data in this spreadsheet.</v>
      </c>
    </row>
    <row r="8" spans="1:2" x14ac:dyDescent="0.25">
      <c r="A8" s="13" t="str">
        <f>HYPERLINK("#'Table 1'!A1", "Table 1")</f>
        <v>Table 1</v>
      </c>
      <c r="B8" s="2" t="str">
        <f>HYPERLINK("#'Table 1'!A1", "Pension Credit Claimants Time Series by Type of Claim")</f>
        <v>Pension Credit Claimants Time Series by Type of Claim</v>
      </c>
    </row>
    <row r="9" spans="1:2" x14ac:dyDescent="0.25">
      <c r="A9" s="13" t="str">
        <f>HYPERLINK("#'Table 2'!A1", "Table 2")</f>
        <v>Table 2</v>
      </c>
      <c r="B9" s="2" t="str">
        <f>HYPERLINK("#'Table 2'!A1", "Pension Credit Claimants and Beneficiaries Time Series")</f>
        <v>Pension Credit Claimants and Beneficiaries Time Series</v>
      </c>
    </row>
    <row r="10" spans="1:2" x14ac:dyDescent="0.25">
      <c r="A10" s="13" t="str">
        <f>HYPERLINK("#'Table 3'!A1", "Table 3")</f>
        <v>Table 3</v>
      </c>
      <c r="B10" s="2" t="str">
        <f>HYPERLINK("#'Table 3'!A1", "Pension Credit Beneficiaries Time Series by Type of Claim")</f>
        <v>Pension Credit Beneficiaries Time Series by Type of Claim</v>
      </c>
    </row>
    <row r="11" spans="1:2" x14ac:dyDescent="0.25">
      <c r="A11" s="13" t="str">
        <f>HYPERLINK("#'Table 4'!A1", "Table 4")</f>
        <v>Table 4</v>
      </c>
      <c r="B11" s="2" t="str">
        <f>HYPERLINK("#'Table 4'!A1", "Pension Credit Claimants by Age and Gender")</f>
        <v>Pension Credit Claimants by Age and Gender</v>
      </c>
    </row>
    <row r="12" spans="1:2" x14ac:dyDescent="0.25">
      <c r="A12" s="13" t="str">
        <f>HYPERLINK("#'Table 5'!A1", "Table 5")</f>
        <v>Table 5</v>
      </c>
      <c r="B12" s="2" t="str">
        <f>HYPERLINK("#'Table 5'!A1", "Pension Credit Claimants and Beneficiaries by Type of Claim and Gender")</f>
        <v>Pension Credit Claimants and Beneficiaries by Type of Claim and Gender</v>
      </c>
    </row>
    <row r="13" spans="1:2" x14ac:dyDescent="0.25">
      <c r="A13" s="13" t="str">
        <f>HYPERLINK("#'Table 6'!A1", "Table 6")</f>
        <v>Table 6</v>
      </c>
      <c r="B13" s="2" t="str">
        <f>HYPERLINK("#'Table 6'!A1", "Pension Credit Beneficiaries by Age and Gender")</f>
        <v>Pension Credit Beneficiaries by Age and Gender</v>
      </c>
    </row>
    <row r="14" spans="1:2" x14ac:dyDescent="0.25">
      <c r="A14" s="13" t="str">
        <f>HYPERLINK("#'Table 7'!A1", "Table 7")</f>
        <v>Table 7</v>
      </c>
      <c r="B14" s="2" t="str">
        <f>HYPERLINK("#'Table 7'!A1", "Pension Credit Claimants Average Weekly Benefit Payment Time Series by Type of Claim")</f>
        <v>Pension Credit Claimants Average Weekly Benefit Payment Time Series by Type of Claim</v>
      </c>
    </row>
    <row r="15" spans="1:2" x14ac:dyDescent="0.25">
      <c r="A15" s="13" t="str">
        <f>HYPERLINK("#'Table 8'!A1", "Table 8")</f>
        <v>Table 8</v>
      </c>
      <c r="B15" s="2" t="str">
        <f>HYPERLINK("#'Table 8'!A1", "Pension Credit Claimants Time Series by Duration of Claim")</f>
        <v>Pension Credit Claimants Time Series by Duration of Claim</v>
      </c>
    </row>
    <row r="16" spans="1:2" x14ac:dyDescent="0.25">
      <c r="A16" s="13" t="str">
        <f>HYPERLINK("#'Table 9'!A1", "Table 9")</f>
        <v>Table 9</v>
      </c>
      <c r="B16" s="2" t="str">
        <f>HYPERLINK("#'Table 9'!A1", "Pension Credit Claimants by Weekly Benefit Payment and Type of Claim")</f>
        <v>Pension Credit Claimants by Weekly Benefit Payment and Type of Claim</v>
      </c>
    </row>
    <row r="17" spans="1:2" x14ac:dyDescent="0.25">
      <c r="A17" s="13" t="str">
        <f>HYPERLINK("#'Table 10'!A1", "Table 10")</f>
        <v>Table 10</v>
      </c>
      <c r="B17" s="2" t="str">
        <f>HYPERLINK("#'Table 10'!A1", "Pension Credit Claimants by Local Government District")</f>
        <v>Pension Credit Claimants by Local Government District</v>
      </c>
    </row>
    <row r="18" spans="1:2" x14ac:dyDescent="0.25">
      <c r="A18" s="13" t="str">
        <f>HYPERLINK("#'Table 11'!A1", "Table 11")</f>
        <v>Table 11</v>
      </c>
      <c r="B18" s="2" t="str">
        <f>HYPERLINK("#'Table 11'!A1", "Pension Credit Claimants and Beneficiaries by Parliamentary Constituency")</f>
        <v>Pension Credit Claimants and Beneficiaries by Parliamentary Constituency</v>
      </c>
    </row>
    <row r="19" spans="1:2" ht="24.9" customHeight="1" x14ac:dyDescent="0.3">
      <c r="A19" s="6" t="s">
        <v>178</v>
      </c>
    </row>
    <row r="20" spans="1:2" x14ac:dyDescent="0.25">
      <c r="A20" t="s">
        <v>179</v>
      </c>
    </row>
    <row r="21" spans="1:2" x14ac:dyDescent="0.25">
      <c r="A21" t="s">
        <v>180</v>
      </c>
    </row>
    <row r="22" spans="1:2" x14ac:dyDescent="0.25">
      <c r="A22" t="s">
        <v>181</v>
      </c>
    </row>
    <row r="23" spans="1:2" x14ac:dyDescent="0.25">
      <c r="A23" t="s">
        <v>182</v>
      </c>
    </row>
    <row r="24" spans="1:2" x14ac:dyDescent="0.25">
      <c r="A24" t="s">
        <v>148</v>
      </c>
    </row>
    <row r="25" spans="1:2" x14ac:dyDescent="0.25">
      <c r="A25" t="s">
        <v>183</v>
      </c>
    </row>
    <row r="26" spans="1:2" ht="24.9" customHeight="1" x14ac:dyDescent="0.3">
      <c r="A26" s="3" t="s">
        <v>184</v>
      </c>
      <c r="B26" t="s">
        <v>185</v>
      </c>
    </row>
    <row r="27" spans="1:2" ht="15.6" x14ac:dyDescent="0.3">
      <c r="A27" s="3" t="s">
        <v>186</v>
      </c>
      <c r="B27" s="2" t="s">
        <v>10</v>
      </c>
    </row>
    <row r="28" spans="1:2" ht="24.9" customHeight="1" x14ac:dyDescent="0.3">
      <c r="A28" s="6" t="s">
        <v>187</v>
      </c>
    </row>
    <row r="29" spans="1:2" x14ac:dyDescent="0.25">
      <c r="A29" s="2" t="s">
        <v>188</v>
      </c>
    </row>
  </sheetData>
  <hyperlinks>
    <hyperlink ref="B27" r:id="rId1" xr:uid="{00000000-0004-0000-0200-000000000000}"/>
    <hyperlink ref="A29" r:id="rId2" xr:uid="{00000000-0004-0000-0200-000001000000}"/>
  </hyperlinks>
  <pageMargins left="0.7" right="0.7" top="0.75" bottom="0.75" header="0.3" footer="0.3"/>
  <pageSetup paperSize="9" orientation="portrait" horizontalDpi="300" verticalDpi="300"/>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workbookViewId="0"/>
  </sheetViews>
  <sheetFormatPr defaultColWidth="11.54296875" defaultRowHeight="15" x14ac:dyDescent="0.25"/>
  <cols>
    <col min="1" max="1" width="13.6328125" customWidth="1"/>
    <col min="2" max="2" width="76.6328125" customWidth="1"/>
  </cols>
  <sheetData>
    <row r="1" spans="1:2" ht="17.399999999999999" x14ac:dyDescent="0.3">
      <c r="A1" s="6" t="s">
        <v>81</v>
      </c>
    </row>
    <row r="2" spans="1:2" ht="24.9" customHeight="1" x14ac:dyDescent="0.25">
      <c r="A2" t="s">
        <v>82</v>
      </c>
    </row>
    <row r="3" spans="1:2" ht="15.6" x14ac:dyDescent="0.3">
      <c r="A3" s="4" t="s">
        <v>83</v>
      </c>
      <c r="B3" s="4" t="s">
        <v>84</v>
      </c>
    </row>
    <row r="4" spans="1:2" ht="30" x14ac:dyDescent="0.25">
      <c r="A4" s="7">
        <v>1</v>
      </c>
      <c r="B4" s="5" t="s">
        <v>85</v>
      </c>
    </row>
    <row r="5" spans="1:2" ht="15.6" x14ac:dyDescent="0.25">
      <c r="A5" s="7">
        <v>2</v>
      </c>
      <c r="B5" s="5" t="s">
        <v>86</v>
      </c>
    </row>
    <row r="6" spans="1:2" ht="60" x14ac:dyDescent="0.25">
      <c r="A6" s="7">
        <v>3</v>
      </c>
      <c r="B6" s="5" t="s">
        <v>87</v>
      </c>
    </row>
    <row r="7" spans="1:2" ht="15.6" x14ac:dyDescent="0.25">
      <c r="A7" s="7">
        <v>4</v>
      </c>
      <c r="B7" s="5" t="s">
        <v>88</v>
      </c>
    </row>
    <row r="8" spans="1:2" ht="105" x14ac:dyDescent="0.25">
      <c r="A8" s="7">
        <v>5</v>
      </c>
      <c r="B8" s="5" t="s">
        <v>89</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5"/>
  <sheetViews>
    <sheetView workbookViewId="0"/>
  </sheetViews>
  <sheetFormatPr defaultColWidth="11.54296875" defaultRowHeight="15" x14ac:dyDescent="0.25"/>
  <cols>
    <col min="1" max="1" width="12.6328125" customWidth="1"/>
    <col min="2" max="4" width="20.6328125" customWidth="1"/>
    <col min="5" max="5" width="12.6328125" customWidth="1"/>
  </cols>
  <sheetData>
    <row r="1" spans="1:5" ht="15.6" x14ac:dyDescent="0.3">
      <c r="A1" s="3" t="s">
        <v>90</v>
      </c>
    </row>
    <row r="2" spans="1:5" x14ac:dyDescent="0.25">
      <c r="A2" t="s">
        <v>91</v>
      </c>
    </row>
    <row r="3" spans="1:5" x14ac:dyDescent="0.25">
      <c r="A3" s="2" t="str">
        <f>HYPERLINK("#'Contents'!A8", "Return to table of contents")</f>
        <v>Return to table of contents</v>
      </c>
    </row>
    <row r="4" spans="1:5" ht="62.4" x14ac:dyDescent="0.3">
      <c r="A4" s="4" t="s">
        <v>53</v>
      </c>
      <c r="B4" s="8" t="s">
        <v>92</v>
      </c>
      <c r="C4" s="8" t="s">
        <v>93</v>
      </c>
      <c r="D4" s="8" t="s">
        <v>94</v>
      </c>
      <c r="E4" s="8" t="s">
        <v>95</v>
      </c>
    </row>
    <row r="5" spans="1:5" ht="15.6" x14ac:dyDescent="0.3">
      <c r="A5" s="9">
        <v>44255</v>
      </c>
      <c r="B5" s="10">
        <v>24870</v>
      </c>
      <c r="C5" s="10">
        <v>31590</v>
      </c>
      <c r="D5" s="10">
        <v>7250</v>
      </c>
      <c r="E5" s="10">
        <v>63710</v>
      </c>
    </row>
    <row r="6" spans="1:5" ht="15.6" x14ac:dyDescent="0.3">
      <c r="A6" s="9">
        <v>44347</v>
      </c>
      <c r="B6" s="10">
        <v>24730</v>
      </c>
      <c r="C6" s="10">
        <v>31480</v>
      </c>
      <c r="D6" s="10">
        <v>7250</v>
      </c>
      <c r="E6" s="10">
        <v>63450</v>
      </c>
    </row>
    <row r="7" spans="1:5" ht="15.6" x14ac:dyDescent="0.3">
      <c r="A7" s="9">
        <v>44439</v>
      </c>
      <c r="B7" s="10">
        <v>24430</v>
      </c>
      <c r="C7" s="10">
        <v>31360</v>
      </c>
      <c r="D7" s="10">
        <v>7120</v>
      </c>
      <c r="E7" s="10">
        <v>62910</v>
      </c>
    </row>
    <row r="8" spans="1:5" ht="15.6" x14ac:dyDescent="0.3">
      <c r="A8" s="9">
        <v>44530</v>
      </c>
      <c r="B8" s="10">
        <v>24120</v>
      </c>
      <c r="C8" s="10">
        <v>31150</v>
      </c>
      <c r="D8" s="10">
        <v>6920</v>
      </c>
      <c r="E8" s="10">
        <v>62190</v>
      </c>
    </row>
    <row r="9" spans="1:5" ht="15.6" x14ac:dyDescent="0.3">
      <c r="A9" s="9">
        <v>44620</v>
      </c>
      <c r="B9" s="10">
        <v>23870</v>
      </c>
      <c r="C9" s="10">
        <v>30920</v>
      </c>
      <c r="D9" s="10">
        <v>6710</v>
      </c>
      <c r="E9" s="10">
        <v>61490</v>
      </c>
    </row>
    <row r="10" spans="1:5" ht="15.6" x14ac:dyDescent="0.3">
      <c r="A10" s="9">
        <v>44712</v>
      </c>
      <c r="B10" s="10">
        <v>23590</v>
      </c>
      <c r="C10" s="10">
        <v>30930</v>
      </c>
      <c r="D10" s="10">
        <v>6580</v>
      </c>
      <c r="E10" s="10">
        <v>61100</v>
      </c>
    </row>
    <row r="11" spans="1:5" ht="15.6" x14ac:dyDescent="0.3">
      <c r="A11" s="9">
        <v>44804</v>
      </c>
      <c r="B11" s="10">
        <v>23490</v>
      </c>
      <c r="C11" s="10">
        <v>31020</v>
      </c>
      <c r="D11" s="10">
        <v>6490</v>
      </c>
      <c r="E11" s="10">
        <v>61010</v>
      </c>
    </row>
    <row r="12" spans="1:5" ht="15.6" x14ac:dyDescent="0.3">
      <c r="A12" s="9">
        <v>44895</v>
      </c>
      <c r="B12" s="10">
        <v>23300</v>
      </c>
      <c r="C12" s="10">
        <v>31260</v>
      </c>
      <c r="D12" s="10">
        <v>6410</v>
      </c>
      <c r="E12" s="10">
        <v>60970</v>
      </c>
    </row>
    <row r="13" spans="1:5" ht="15.6" x14ac:dyDescent="0.3">
      <c r="A13" s="9">
        <v>44985</v>
      </c>
      <c r="B13" s="10">
        <v>23090</v>
      </c>
      <c r="C13" s="10">
        <v>31220</v>
      </c>
      <c r="D13" s="10">
        <v>6080</v>
      </c>
      <c r="E13" s="10">
        <v>60380</v>
      </c>
    </row>
    <row r="14" spans="1:5" ht="15.6" x14ac:dyDescent="0.3">
      <c r="A14" s="9">
        <v>45077</v>
      </c>
      <c r="B14" s="10">
        <v>22890</v>
      </c>
      <c r="C14" s="10">
        <v>31210</v>
      </c>
      <c r="D14" s="10">
        <v>5900</v>
      </c>
      <c r="E14" s="10">
        <v>60010</v>
      </c>
    </row>
    <row r="15" spans="1:5" ht="15.6" x14ac:dyDescent="0.3">
      <c r="A15" s="9">
        <v>45169</v>
      </c>
      <c r="B15" s="10">
        <v>22680</v>
      </c>
      <c r="C15" s="10">
        <v>31350</v>
      </c>
      <c r="D15" s="10">
        <v>5840</v>
      </c>
      <c r="E15" s="10">
        <v>59870</v>
      </c>
    </row>
    <row r="16" spans="1:5" ht="15.6" x14ac:dyDescent="0.3">
      <c r="A16" s="9">
        <v>45260</v>
      </c>
      <c r="B16" s="10">
        <v>22490</v>
      </c>
      <c r="C16" s="10">
        <v>31600</v>
      </c>
      <c r="D16" s="10">
        <v>5800</v>
      </c>
      <c r="E16" s="10">
        <v>59890</v>
      </c>
    </row>
    <row r="17" spans="1:5" ht="15.6" x14ac:dyDescent="0.3">
      <c r="A17" s="9">
        <v>45351</v>
      </c>
      <c r="B17" s="10">
        <v>22060</v>
      </c>
      <c r="C17" s="10">
        <v>31900</v>
      </c>
      <c r="D17" s="10">
        <v>5460</v>
      </c>
      <c r="E17" s="10">
        <v>59410</v>
      </c>
    </row>
    <row r="18" spans="1:5" ht="15.6" x14ac:dyDescent="0.3">
      <c r="A18" s="9">
        <v>45443</v>
      </c>
      <c r="B18" s="10">
        <v>21770</v>
      </c>
      <c r="C18" s="10">
        <v>32190</v>
      </c>
      <c r="D18" s="10">
        <v>5260</v>
      </c>
      <c r="E18" s="10">
        <v>59220</v>
      </c>
    </row>
    <row r="19" spans="1:5" ht="15.6" x14ac:dyDescent="0.3">
      <c r="A19" s="9">
        <v>45535</v>
      </c>
      <c r="B19" s="10">
        <v>21570</v>
      </c>
      <c r="C19" s="10">
        <v>32430</v>
      </c>
      <c r="D19" s="10">
        <v>5170</v>
      </c>
      <c r="E19" s="10">
        <v>59170</v>
      </c>
    </row>
    <row r="20" spans="1:5" ht="15.6" x14ac:dyDescent="0.3">
      <c r="A20" s="9">
        <v>45626</v>
      </c>
      <c r="B20" s="10">
        <v>21540</v>
      </c>
      <c r="C20" s="10">
        <v>33060</v>
      </c>
      <c r="D20" s="10">
        <v>5100</v>
      </c>
      <c r="E20" s="10">
        <v>59690</v>
      </c>
    </row>
    <row r="21" spans="1:5" ht="15.6" x14ac:dyDescent="0.3">
      <c r="A21" s="9">
        <v>45716</v>
      </c>
      <c r="B21" s="10">
        <v>21170</v>
      </c>
      <c r="C21" s="10">
        <v>33880</v>
      </c>
      <c r="D21" s="10">
        <v>4950</v>
      </c>
      <c r="E21" s="10">
        <v>60010</v>
      </c>
    </row>
    <row r="22" spans="1:5" ht="15.6" x14ac:dyDescent="0.3">
      <c r="A22" s="9">
        <v>45808</v>
      </c>
      <c r="B22" s="10">
        <v>20870</v>
      </c>
      <c r="C22" s="10">
        <v>34540</v>
      </c>
      <c r="D22" s="10">
        <v>4800</v>
      </c>
      <c r="E22" s="10">
        <v>60210</v>
      </c>
    </row>
    <row r="23" spans="1:5" ht="15.6" x14ac:dyDescent="0.3">
      <c r="A23" s="9">
        <v>45900</v>
      </c>
      <c r="B23" s="10">
        <v>20720</v>
      </c>
      <c r="C23" s="10">
        <v>34760</v>
      </c>
      <c r="D23" s="10">
        <v>4770</v>
      </c>
      <c r="E23" s="10">
        <v>60250</v>
      </c>
    </row>
    <row r="24" spans="1:5" ht="15.6" x14ac:dyDescent="0.3">
      <c r="A24" s="9">
        <v>45991</v>
      </c>
      <c r="B24" s="10">
        <v>20510</v>
      </c>
      <c r="C24" s="10">
        <v>35070</v>
      </c>
      <c r="D24" s="10">
        <v>4730</v>
      </c>
      <c r="E24" s="10">
        <v>60310</v>
      </c>
    </row>
    <row r="25" spans="1:5" ht="15.6" x14ac:dyDescent="0.3">
      <c r="A25" s="9">
        <v>46081</v>
      </c>
      <c r="B25" s="10">
        <v>20210</v>
      </c>
      <c r="C25" s="10">
        <v>35440</v>
      </c>
      <c r="D25" s="10">
        <v>4510</v>
      </c>
      <c r="E25" s="10">
        <v>60150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5"/>
  <sheetViews>
    <sheetView workbookViewId="0"/>
  </sheetViews>
  <sheetFormatPr defaultColWidth="11.54296875" defaultRowHeight="15" x14ac:dyDescent="0.25"/>
  <cols>
    <col min="1" max="4" width="12.6328125" customWidth="1"/>
  </cols>
  <sheetData>
    <row r="1" spans="1:4" ht="15.6" x14ac:dyDescent="0.3">
      <c r="A1" s="3" t="s">
        <v>96</v>
      </c>
    </row>
    <row r="2" spans="1:4" x14ac:dyDescent="0.25">
      <c r="A2" t="s">
        <v>91</v>
      </c>
    </row>
    <row r="3" spans="1:4" x14ac:dyDescent="0.25">
      <c r="A3" s="2" t="str">
        <f>HYPERLINK("#'Contents'!A9", "Return to table of contents")</f>
        <v>Return to table of contents</v>
      </c>
    </row>
    <row r="4" spans="1:4" ht="31.2" x14ac:dyDescent="0.3">
      <c r="A4" s="4" t="s">
        <v>53</v>
      </c>
      <c r="B4" s="8" t="s">
        <v>49</v>
      </c>
      <c r="C4" s="8" t="s">
        <v>97</v>
      </c>
      <c r="D4" s="8" t="s">
        <v>98</v>
      </c>
    </row>
    <row r="5" spans="1:4" ht="15.6" x14ac:dyDescent="0.3">
      <c r="A5" s="9">
        <v>44255</v>
      </c>
      <c r="B5" s="10">
        <v>63710</v>
      </c>
      <c r="C5" s="10">
        <v>12250</v>
      </c>
      <c r="D5" s="10">
        <v>75970</v>
      </c>
    </row>
    <row r="6" spans="1:4" ht="15.6" x14ac:dyDescent="0.3">
      <c r="A6" s="9">
        <v>44347</v>
      </c>
      <c r="B6" s="10">
        <v>63450</v>
      </c>
      <c r="C6" s="10">
        <v>12000</v>
      </c>
      <c r="D6" s="10">
        <v>75460</v>
      </c>
    </row>
    <row r="7" spans="1:4" ht="15.6" x14ac:dyDescent="0.3">
      <c r="A7" s="9">
        <v>44439</v>
      </c>
      <c r="B7" s="10">
        <v>62910</v>
      </c>
      <c r="C7" s="10">
        <v>11700</v>
      </c>
      <c r="D7" s="10">
        <v>74610</v>
      </c>
    </row>
    <row r="8" spans="1:4" ht="15.6" x14ac:dyDescent="0.3">
      <c r="A8" s="9">
        <v>44530</v>
      </c>
      <c r="B8" s="10">
        <v>62190</v>
      </c>
      <c r="C8" s="10">
        <v>11370</v>
      </c>
      <c r="D8" s="10">
        <v>73560</v>
      </c>
    </row>
    <row r="9" spans="1:4" ht="15.6" x14ac:dyDescent="0.3">
      <c r="A9" s="9">
        <v>44620</v>
      </c>
      <c r="B9" s="10">
        <v>61490</v>
      </c>
      <c r="C9" s="10">
        <v>11080</v>
      </c>
      <c r="D9" s="10">
        <v>72570</v>
      </c>
    </row>
    <row r="10" spans="1:4" ht="15.6" x14ac:dyDescent="0.3">
      <c r="A10" s="9">
        <v>44712</v>
      </c>
      <c r="B10" s="10">
        <v>61100</v>
      </c>
      <c r="C10" s="10">
        <v>10800</v>
      </c>
      <c r="D10" s="10">
        <v>71900</v>
      </c>
    </row>
    <row r="11" spans="1:4" ht="15.6" x14ac:dyDescent="0.3">
      <c r="A11" s="9">
        <v>44804</v>
      </c>
      <c r="B11" s="10">
        <v>61010</v>
      </c>
      <c r="C11" s="10">
        <v>10640</v>
      </c>
      <c r="D11" s="10">
        <v>71650</v>
      </c>
    </row>
    <row r="12" spans="1:4" ht="15.6" x14ac:dyDescent="0.3">
      <c r="A12" s="9">
        <v>44895</v>
      </c>
      <c r="B12" s="10">
        <v>60970</v>
      </c>
      <c r="C12" s="10">
        <v>10480</v>
      </c>
      <c r="D12" s="10">
        <v>71440</v>
      </c>
    </row>
    <row r="13" spans="1:4" ht="15.6" x14ac:dyDescent="0.3">
      <c r="A13" s="9">
        <v>44985</v>
      </c>
      <c r="B13" s="10">
        <v>60380</v>
      </c>
      <c r="C13" s="10">
        <v>10260</v>
      </c>
      <c r="D13" s="10">
        <v>70640</v>
      </c>
    </row>
    <row r="14" spans="1:4" ht="15.6" x14ac:dyDescent="0.3">
      <c r="A14" s="9">
        <v>45077</v>
      </c>
      <c r="B14" s="10">
        <v>60010</v>
      </c>
      <c r="C14" s="10">
        <v>10030</v>
      </c>
      <c r="D14" s="10">
        <v>70040</v>
      </c>
    </row>
    <row r="15" spans="1:4" ht="15.6" x14ac:dyDescent="0.3">
      <c r="A15" s="9">
        <v>45169</v>
      </c>
      <c r="B15" s="10">
        <v>59870</v>
      </c>
      <c r="C15" s="10">
        <v>9870</v>
      </c>
      <c r="D15" s="10">
        <v>69740</v>
      </c>
    </row>
    <row r="16" spans="1:4" ht="15.6" x14ac:dyDescent="0.3">
      <c r="A16" s="9">
        <v>45260</v>
      </c>
      <c r="B16" s="10">
        <v>59890</v>
      </c>
      <c r="C16" s="10">
        <v>9800</v>
      </c>
      <c r="D16" s="10">
        <v>69690</v>
      </c>
    </row>
    <row r="17" spans="1:4" ht="15.6" x14ac:dyDescent="0.3">
      <c r="A17" s="9">
        <v>45351</v>
      </c>
      <c r="B17" s="10">
        <v>59410</v>
      </c>
      <c r="C17" s="10">
        <v>9560</v>
      </c>
      <c r="D17" s="10">
        <v>68980</v>
      </c>
    </row>
    <row r="18" spans="1:4" ht="15.6" x14ac:dyDescent="0.3">
      <c r="A18" s="9">
        <v>45443</v>
      </c>
      <c r="B18" s="10">
        <v>59220</v>
      </c>
      <c r="C18" s="10">
        <v>9380</v>
      </c>
      <c r="D18" s="10">
        <v>68600</v>
      </c>
    </row>
    <row r="19" spans="1:4" ht="15.6" x14ac:dyDescent="0.3">
      <c r="A19" s="9">
        <v>45535</v>
      </c>
      <c r="B19" s="10">
        <v>59170</v>
      </c>
      <c r="C19" s="10">
        <v>9270</v>
      </c>
      <c r="D19" s="10">
        <v>68440</v>
      </c>
    </row>
    <row r="20" spans="1:4" ht="15.6" x14ac:dyDescent="0.3">
      <c r="A20" s="9">
        <v>45626</v>
      </c>
      <c r="B20" s="10">
        <v>59690</v>
      </c>
      <c r="C20" s="10">
        <v>9300</v>
      </c>
      <c r="D20" s="10">
        <v>68990</v>
      </c>
    </row>
    <row r="21" spans="1:4" ht="15.6" x14ac:dyDescent="0.3">
      <c r="A21" s="9">
        <v>45716</v>
      </c>
      <c r="B21" s="10">
        <v>60010</v>
      </c>
      <c r="C21" s="10">
        <v>9300</v>
      </c>
      <c r="D21" s="10">
        <v>69310</v>
      </c>
    </row>
    <row r="22" spans="1:4" ht="15.6" x14ac:dyDescent="0.3">
      <c r="A22" s="9">
        <v>45808</v>
      </c>
      <c r="B22" s="10">
        <v>60210</v>
      </c>
      <c r="C22" s="10">
        <v>9220</v>
      </c>
      <c r="D22" s="10">
        <v>69440</v>
      </c>
    </row>
    <row r="23" spans="1:4" ht="15.6" x14ac:dyDescent="0.3">
      <c r="A23" s="9">
        <v>45900</v>
      </c>
      <c r="B23" s="10">
        <v>60250</v>
      </c>
      <c r="C23" s="10">
        <v>9160</v>
      </c>
      <c r="D23" s="10">
        <v>69420</v>
      </c>
    </row>
    <row r="24" spans="1:4" ht="15.6" x14ac:dyDescent="0.3">
      <c r="A24" s="9">
        <v>45991</v>
      </c>
      <c r="B24" s="10">
        <v>60310</v>
      </c>
      <c r="C24" s="10">
        <v>9070</v>
      </c>
      <c r="D24" s="10">
        <v>69390</v>
      </c>
    </row>
    <row r="25" spans="1:4" ht="15.6" x14ac:dyDescent="0.3">
      <c r="A25" s="9">
        <v>46081</v>
      </c>
      <c r="B25" s="10">
        <v>60150</v>
      </c>
      <c r="C25" s="10">
        <v>8980</v>
      </c>
      <c r="D25" s="10">
        <v>69130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5"/>
  <sheetViews>
    <sheetView workbookViewId="0"/>
  </sheetViews>
  <sheetFormatPr defaultColWidth="11.54296875" defaultRowHeight="15" x14ac:dyDescent="0.25"/>
  <cols>
    <col min="1" max="1" width="12.6328125" customWidth="1"/>
    <col min="2" max="4" width="20.6328125" customWidth="1"/>
    <col min="5" max="5" width="12.6328125" customWidth="1"/>
  </cols>
  <sheetData>
    <row r="1" spans="1:5" ht="15.6" x14ac:dyDescent="0.3">
      <c r="A1" s="3" t="s">
        <v>99</v>
      </c>
    </row>
    <row r="2" spans="1:5" x14ac:dyDescent="0.25">
      <c r="A2" t="s">
        <v>91</v>
      </c>
    </row>
    <row r="3" spans="1:5" x14ac:dyDescent="0.25">
      <c r="A3" s="2" t="str">
        <f>HYPERLINK("#'Contents'!A10", "Return to table of contents")</f>
        <v>Return to table of contents</v>
      </c>
    </row>
    <row r="4" spans="1:5" ht="62.4" x14ac:dyDescent="0.3">
      <c r="A4" s="4" t="s">
        <v>53</v>
      </c>
      <c r="B4" s="8" t="s">
        <v>92</v>
      </c>
      <c r="C4" s="8" t="s">
        <v>93</v>
      </c>
      <c r="D4" s="8" t="s">
        <v>94</v>
      </c>
      <c r="E4" s="8" t="s">
        <v>95</v>
      </c>
    </row>
    <row r="5" spans="1:5" ht="15.6" x14ac:dyDescent="0.3">
      <c r="A5" s="9">
        <v>44255</v>
      </c>
      <c r="B5" s="10">
        <v>30230</v>
      </c>
      <c r="C5" s="10">
        <v>36840</v>
      </c>
      <c r="D5" s="10">
        <v>8900</v>
      </c>
      <c r="E5" s="10">
        <v>75970</v>
      </c>
    </row>
    <row r="6" spans="1:5" ht="15.6" x14ac:dyDescent="0.3">
      <c r="A6" s="9">
        <v>44347</v>
      </c>
      <c r="B6" s="10">
        <v>30020</v>
      </c>
      <c r="C6" s="10">
        <v>36560</v>
      </c>
      <c r="D6" s="10">
        <v>8870</v>
      </c>
      <c r="E6" s="10">
        <v>75460</v>
      </c>
    </row>
    <row r="7" spans="1:5" ht="15.6" x14ac:dyDescent="0.3">
      <c r="A7" s="9">
        <v>44439</v>
      </c>
      <c r="B7" s="10">
        <v>29610</v>
      </c>
      <c r="C7" s="10">
        <v>36310</v>
      </c>
      <c r="D7" s="10">
        <v>8690</v>
      </c>
      <c r="E7" s="10">
        <v>74610</v>
      </c>
    </row>
    <row r="8" spans="1:5" ht="15.6" x14ac:dyDescent="0.3">
      <c r="A8" s="9">
        <v>44530</v>
      </c>
      <c r="B8" s="10">
        <v>29200</v>
      </c>
      <c r="C8" s="10">
        <v>35950</v>
      </c>
      <c r="D8" s="10">
        <v>8410</v>
      </c>
      <c r="E8" s="10">
        <v>73560</v>
      </c>
    </row>
    <row r="9" spans="1:5" ht="15.6" x14ac:dyDescent="0.3">
      <c r="A9" s="9">
        <v>44620</v>
      </c>
      <c r="B9" s="10">
        <v>28830</v>
      </c>
      <c r="C9" s="10">
        <v>35620</v>
      </c>
      <c r="D9" s="10">
        <v>8120</v>
      </c>
      <c r="E9" s="10">
        <v>72570</v>
      </c>
    </row>
    <row r="10" spans="1:5" ht="15.6" x14ac:dyDescent="0.3">
      <c r="A10" s="9">
        <v>44712</v>
      </c>
      <c r="B10" s="10">
        <v>28440</v>
      </c>
      <c r="C10" s="10">
        <v>35520</v>
      </c>
      <c r="D10" s="10">
        <v>7940</v>
      </c>
      <c r="E10" s="10">
        <v>71900</v>
      </c>
    </row>
    <row r="11" spans="1:5" ht="15.6" x14ac:dyDescent="0.3">
      <c r="A11" s="9">
        <v>44804</v>
      </c>
      <c r="B11" s="10">
        <v>28280</v>
      </c>
      <c r="C11" s="10">
        <v>35540</v>
      </c>
      <c r="D11" s="10">
        <v>7830</v>
      </c>
      <c r="E11" s="10">
        <v>71650</v>
      </c>
    </row>
    <row r="12" spans="1:5" ht="15.6" x14ac:dyDescent="0.3">
      <c r="A12" s="9">
        <v>44895</v>
      </c>
      <c r="B12" s="10">
        <v>28040</v>
      </c>
      <c r="C12" s="10">
        <v>35720</v>
      </c>
      <c r="D12" s="10">
        <v>7690</v>
      </c>
      <c r="E12" s="10">
        <v>71440</v>
      </c>
    </row>
    <row r="13" spans="1:5" ht="15.6" x14ac:dyDescent="0.3">
      <c r="A13" s="9">
        <v>44985</v>
      </c>
      <c r="B13" s="10">
        <v>27740</v>
      </c>
      <c r="C13" s="10">
        <v>35650</v>
      </c>
      <c r="D13" s="10">
        <v>7260</v>
      </c>
      <c r="E13" s="10">
        <v>70640</v>
      </c>
    </row>
    <row r="14" spans="1:5" ht="15.6" x14ac:dyDescent="0.3">
      <c r="A14" s="9">
        <v>45077</v>
      </c>
      <c r="B14" s="10">
        <v>27490</v>
      </c>
      <c r="C14" s="10">
        <v>35540</v>
      </c>
      <c r="D14" s="10">
        <v>7010</v>
      </c>
      <c r="E14" s="10">
        <v>70040</v>
      </c>
    </row>
    <row r="15" spans="1:5" ht="15.6" x14ac:dyDescent="0.3">
      <c r="A15" s="9">
        <v>45169</v>
      </c>
      <c r="B15" s="10">
        <v>27200</v>
      </c>
      <c r="C15" s="10">
        <v>35640</v>
      </c>
      <c r="D15" s="10">
        <v>6900</v>
      </c>
      <c r="E15" s="10">
        <v>69740</v>
      </c>
    </row>
    <row r="16" spans="1:5" ht="15.6" x14ac:dyDescent="0.3">
      <c r="A16" s="9">
        <v>45260</v>
      </c>
      <c r="B16" s="10">
        <v>26950</v>
      </c>
      <c r="C16" s="10">
        <v>35900</v>
      </c>
      <c r="D16" s="10">
        <v>6840</v>
      </c>
      <c r="E16" s="10">
        <v>69690</v>
      </c>
    </row>
    <row r="17" spans="1:5" ht="15.6" x14ac:dyDescent="0.3">
      <c r="A17" s="9">
        <v>45351</v>
      </c>
      <c r="B17" s="10">
        <v>26380</v>
      </c>
      <c r="C17" s="10">
        <v>36170</v>
      </c>
      <c r="D17" s="10">
        <v>6420</v>
      </c>
      <c r="E17" s="10">
        <v>68980</v>
      </c>
    </row>
    <row r="18" spans="1:5" ht="15.6" x14ac:dyDescent="0.3">
      <c r="A18" s="9">
        <v>45443</v>
      </c>
      <c r="B18" s="10">
        <v>26010</v>
      </c>
      <c r="C18" s="10">
        <v>36410</v>
      </c>
      <c r="D18" s="10">
        <v>6180</v>
      </c>
      <c r="E18" s="10">
        <v>68600</v>
      </c>
    </row>
    <row r="19" spans="1:5" ht="15.6" x14ac:dyDescent="0.3">
      <c r="A19" s="9">
        <v>45535</v>
      </c>
      <c r="B19" s="10">
        <v>25740</v>
      </c>
      <c r="C19" s="10">
        <v>36640</v>
      </c>
      <c r="D19" s="10">
        <v>6060</v>
      </c>
      <c r="E19" s="10">
        <v>68440</v>
      </c>
    </row>
    <row r="20" spans="1:5" ht="15.6" x14ac:dyDescent="0.3">
      <c r="A20" s="9">
        <v>45626</v>
      </c>
      <c r="B20" s="10">
        <v>25680</v>
      </c>
      <c r="C20" s="10">
        <v>37350</v>
      </c>
      <c r="D20" s="10">
        <v>5960</v>
      </c>
      <c r="E20" s="10">
        <v>68990</v>
      </c>
    </row>
    <row r="21" spans="1:5" ht="15.6" x14ac:dyDescent="0.3">
      <c r="A21" s="9">
        <v>45716</v>
      </c>
      <c r="B21" s="10">
        <v>25270</v>
      </c>
      <c r="C21" s="10">
        <v>38250</v>
      </c>
      <c r="D21" s="10">
        <v>5790</v>
      </c>
      <c r="E21" s="10">
        <v>69310</v>
      </c>
    </row>
    <row r="22" spans="1:5" ht="15.6" x14ac:dyDescent="0.3">
      <c r="A22" s="9">
        <v>45808</v>
      </c>
      <c r="B22" s="10">
        <v>24880</v>
      </c>
      <c r="C22" s="10">
        <v>38940</v>
      </c>
      <c r="D22" s="10">
        <v>5620</v>
      </c>
      <c r="E22" s="10">
        <v>69440</v>
      </c>
    </row>
    <row r="23" spans="1:5" ht="15.6" x14ac:dyDescent="0.3">
      <c r="A23" s="9">
        <v>45900</v>
      </c>
      <c r="B23" s="10">
        <v>24680</v>
      </c>
      <c r="C23" s="10">
        <v>39170</v>
      </c>
      <c r="D23" s="10">
        <v>5570</v>
      </c>
      <c r="E23" s="10">
        <v>69420</v>
      </c>
    </row>
    <row r="24" spans="1:5" ht="15.6" x14ac:dyDescent="0.3">
      <c r="A24" s="9">
        <v>45991</v>
      </c>
      <c r="B24" s="10">
        <v>24410</v>
      </c>
      <c r="C24" s="10">
        <v>39480</v>
      </c>
      <c r="D24" s="10">
        <v>5490</v>
      </c>
      <c r="E24" s="10">
        <v>69390</v>
      </c>
    </row>
    <row r="25" spans="1:5" ht="15.6" x14ac:dyDescent="0.3">
      <c r="A25" s="9">
        <v>46081</v>
      </c>
      <c r="B25" s="10">
        <v>24020</v>
      </c>
      <c r="C25" s="10">
        <v>39890</v>
      </c>
      <c r="D25" s="10">
        <v>5230</v>
      </c>
      <c r="E25" s="10">
        <v>69130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1"/>
  <sheetViews>
    <sheetView workbookViewId="0"/>
  </sheetViews>
  <sheetFormatPr defaultColWidth="11.54296875" defaultRowHeight="15" x14ac:dyDescent="0.25"/>
  <cols>
    <col min="1" max="4" width="12.6328125" customWidth="1"/>
  </cols>
  <sheetData>
    <row r="1" spans="1:4" ht="15.6" x14ac:dyDescent="0.3">
      <c r="A1" s="3" t="s">
        <v>100</v>
      </c>
    </row>
    <row r="2" spans="1:4" x14ac:dyDescent="0.25">
      <c r="A2" t="s">
        <v>91</v>
      </c>
    </row>
    <row r="3" spans="1:4" x14ac:dyDescent="0.25">
      <c r="A3" s="2" t="str">
        <f>HYPERLINK("#'Contents'!A11", "Return to table of contents")</f>
        <v>Return to table of contents</v>
      </c>
    </row>
    <row r="4" spans="1:4" ht="31.2" x14ac:dyDescent="0.3">
      <c r="A4" s="4" t="s">
        <v>57</v>
      </c>
      <c r="B4" s="8" t="s">
        <v>101</v>
      </c>
      <c r="C4" s="8" t="s">
        <v>102</v>
      </c>
      <c r="D4" s="8" t="s">
        <v>95</v>
      </c>
    </row>
    <row r="5" spans="1:4" ht="15.6" x14ac:dyDescent="0.3">
      <c r="A5" s="4" t="s">
        <v>103</v>
      </c>
      <c r="B5" s="10">
        <v>5250</v>
      </c>
      <c r="C5" s="10">
        <v>3840</v>
      </c>
      <c r="D5" s="10">
        <v>9090</v>
      </c>
    </row>
    <row r="6" spans="1:4" ht="15.6" x14ac:dyDescent="0.3">
      <c r="A6" s="4" t="s">
        <v>104</v>
      </c>
      <c r="B6" s="10">
        <v>7140</v>
      </c>
      <c r="C6" s="10">
        <v>4560</v>
      </c>
      <c r="D6" s="10">
        <v>11700</v>
      </c>
    </row>
    <row r="7" spans="1:4" ht="15.6" x14ac:dyDescent="0.3">
      <c r="A7" s="4" t="s">
        <v>105</v>
      </c>
      <c r="B7" s="10">
        <v>8930</v>
      </c>
      <c r="C7" s="10">
        <v>6510</v>
      </c>
      <c r="D7" s="10">
        <v>15440</v>
      </c>
    </row>
    <row r="8" spans="1:4" ht="15.6" x14ac:dyDescent="0.3">
      <c r="A8" s="4" t="s">
        <v>106</v>
      </c>
      <c r="B8" s="10">
        <v>7590</v>
      </c>
      <c r="C8" s="10">
        <v>4570</v>
      </c>
      <c r="D8" s="10">
        <v>12160</v>
      </c>
    </row>
    <row r="9" spans="1:4" ht="15.6" x14ac:dyDescent="0.3">
      <c r="A9" s="4" t="s">
        <v>107</v>
      </c>
      <c r="B9" s="10">
        <v>4960</v>
      </c>
      <c r="C9" s="10">
        <v>2330</v>
      </c>
      <c r="D9" s="10">
        <v>7300</v>
      </c>
    </row>
    <row r="10" spans="1:4" ht="15.6" x14ac:dyDescent="0.3">
      <c r="A10" s="4" t="s">
        <v>108</v>
      </c>
      <c r="B10" s="10">
        <v>3510</v>
      </c>
      <c r="C10" s="10">
        <v>960</v>
      </c>
      <c r="D10" s="10">
        <v>4470</v>
      </c>
    </row>
    <row r="11" spans="1:4" ht="15.6" x14ac:dyDescent="0.3">
      <c r="A11" s="4" t="s">
        <v>95</v>
      </c>
      <c r="B11" s="10">
        <v>37380</v>
      </c>
      <c r="C11" s="10">
        <v>22780</v>
      </c>
      <c r="D11" s="10">
        <v>60150</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8"/>
  <sheetViews>
    <sheetView workbookViewId="0"/>
  </sheetViews>
  <sheetFormatPr defaultColWidth="11.54296875" defaultRowHeight="15" x14ac:dyDescent="0.25"/>
  <cols>
    <col min="1" max="1" width="23.1796875" customWidth="1"/>
    <col min="2" max="7" width="15.6328125" customWidth="1"/>
  </cols>
  <sheetData>
    <row r="1" spans="1:7" ht="15.6" x14ac:dyDescent="0.3">
      <c r="A1" s="3" t="s">
        <v>109</v>
      </c>
    </row>
    <row r="2" spans="1:7" x14ac:dyDescent="0.25">
      <c r="A2" t="s">
        <v>91</v>
      </c>
    </row>
    <row r="3" spans="1:7" x14ac:dyDescent="0.25">
      <c r="A3" s="2" t="str">
        <f>HYPERLINK("#'Contents'!A12", "Return to table of contents")</f>
        <v>Return to table of contents</v>
      </c>
    </row>
    <row r="4" spans="1:7" ht="31.2" x14ac:dyDescent="0.3">
      <c r="A4" s="4" t="s">
        <v>55</v>
      </c>
      <c r="B4" s="8" t="s">
        <v>110</v>
      </c>
      <c r="C4" s="8" t="s">
        <v>111</v>
      </c>
      <c r="D4" s="8" t="s">
        <v>112</v>
      </c>
      <c r="E4" s="8" t="s">
        <v>113</v>
      </c>
      <c r="F4" s="8" t="s">
        <v>114</v>
      </c>
      <c r="G4" s="8" t="s">
        <v>115</v>
      </c>
    </row>
    <row r="5" spans="1:7" ht="31.2" x14ac:dyDescent="0.3">
      <c r="A5" s="4" t="s">
        <v>116</v>
      </c>
      <c r="B5" s="10">
        <v>12540</v>
      </c>
      <c r="C5" s="10">
        <v>7660</v>
      </c>
      <c r="D5" s="10">
        <v>20210</v>
      </c>
      <c r="E5" s="10">
        <v>13790</v>
      </c>
      <c r="F5" s="10">
        <v>10230</v>
      </c>
      <c r="G5" s="10">
        <v>24020</v>
      </c>
    </row>
    <row r="6" spans="1:7" ht="15.6" x14ac:dyDescent="0.3">
      <c r="A6" s="4" t="s">
        <v>117</v>
      </c>
      <c r="B6" s="10">
        <v>22080</v>
      </c>
      <c r="C6" s="10">
        <v>13360</v>
      </c>
      <c r="D6" s="10">
        <v>35440</v>
      </c>
      <c r="E6" s="10">
        <v>23600</v>
      </c>
      <c r="F6" s="10">
        <v>16290</v>
      </c>
      <c r="G6" s="10">
        <v>39890</v>
      </c>
    </row>
    <row r="7" spans="1:7" ht="15.6" x14ac:dyDescent="0.3">
      <c r="A7" s="4" t="s">
        <v>118</v>
      </c>
      <c r="B7" s="10">
        <v>2750</v>
      </c>
      <c r="C7" s="10">
        <v>1760</v>
      </c>
      <c r="D7" s="10">
        <v>4510</v>
      </c>
      <c r="E7" s="10">
        <v>2980</v>
      </c>
      <c r="F7" s="10">
        <v>2250</v>
      </c>
      <c r="G7" s="10">
        <v>5230</v>
      </c>
    </row>
    <row r="8" spans="1:7" ht="15.6" x14ac:dyDescent="0.3">
      <c r="A8" s="4" t="s">
        <v>95</v>
      </c>
      <c r="B8" s="10">
        <v>37380</v>
      </c>
      <c r="C8" s="10">
        <v>22780</v>
      </c>
      <c r="D8" s="10">
        <v>60150</v>
      </c>
      <c r="E8" s="10">
        <v>40370</v>
      </c>
      <c r="F8" s="10">
        <v>28760</v>
      </c>
      <c r="G8" s="10">
        <v>69130</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User Feedback</vt:lpstr>
      <vt:lpstr>General Info</vt:lpstr>
      <vt:lpstr>Contents</vt:lpstr>
      <vt:lpstr>Notes</vt:lpstr>
      <vt:lpstr>Table 1</vt:lpstr>
      <vt:lpstr>Table 2</vt:lpstr>
      <vt:lpstr>Table 3</vt:lpstr>
      <vt:lpstr>Table 4</vt:lpstr>
      <vt:lpstr>Table 5</vt:lpstr>
      <vt:lpstr>Table 6</vt:lpstr>
      <vt:lpstr>Table 7</vt:lpstr>
      <vt:lpstr>Table 8</vt:lpstr>
      <vt:lpstr>Table 9</vt:lpstr>
      <vt:lpstr>Table 10</vt:lpstr>
      <vt:lpstr>Table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Pension Credit - February 2026</dc:title>
  <dc:subject>Pension Credit</dc:subject>
  <dc:creator>DfC Analytics Division</dc:creator>
  <cp:lastModifiedBy>Doran, Jim (DfC)</cp:lastModifiedBy>
  <dcterms:created xsi:type="dcterms:W3CDTF">2026-05-06T11:21:15Z</dcterms:created>
  <dcterms:modified xsi:type="dcterms:W3CDTF">2026-05-22T09:06:07Z</dcterms:modified>
  <cp:category>Benefit Statistics for Northern Ireland</cp:category>
</cp:coreProperties>
</file>