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1067075\Desktop\temp\psu\Ben Stats Summary\"/>
    </mc:Choice>
  </mc:AlternateContent>
  <xr:revisionPtr revIDLastSave="0" documentId="13_ncr:1_{820CF92F-51C8-49A0-AC5A-4A4D50F67FBB}" xr6:coauthVersionLast="47" xr6:coauthVersionMax="47" xr10:uidLastSave="{00000000-0000-0000-0000-000000000000}"/>
  <bookViews>
    <workbookView xWindow="40395" yWindow="1335" windowWidth="20400" windowHeight="11760" firstSheet="2" activeTab="2" xr2:uid="{00000000-000D-0000-FFFF-FFFF00000000}"/>
  </bookViews>
  <sheets>
    <sheet name="User Feedback" sheetId="1" r:id="rId1"/>
    <sheet name="General Info" sheetId="2" r:id="rId2"/>
    <sheet name="Contents" sheetId="3" r:id="rId3"/>
    <sheet name="Notes" sheetId="4" r:id="rId4"/>
    <sheet name="Table 1" sheetId="5" r:id="rId5"/>
    <sheet name="Table 2" sheetId="6" r:id="rId6"/>
    <sheet name="Table 3" sheetId="7" r:id="rId7"/>
    <sheet name="Table 4" sheetId="8" r:id="rId8"/>
    <sheet name="Table 5" sheetId="9" r:id="rId9"/>
    <sheet name="Table 6" sheetId="10" r:id="rId10"/>
    <sheet name="Table 7" sheetId="11" r:id="rId11"/>
    <sheet name="Table 8" sheetId="12" r:id="rId12"/>
    <sheet name="Table 9" sheetId="13" r:id="rId13"/>
    <sheet name="Table 10" sheetId="14" r:id="rId14"/>
    <sheet name="Table 11"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5" l="1"/>
  <c r="A3" i="14"/>
  <c r="A4" i="13"/>
  <c r="A3" i="12"/>
  <c r="A3" i="11"/>
  <c r="A3" i="10"/>
  <c r="A3" i="9"/>
  <c r="A3" i="8"/>
  <c r="A3" i="7"/>
  <c r="A3" i="6"/>
  <c r="A3" i="5"/>
  <c r="B18" i="3"/>
  <c r="A18" i="3"/>
  <c r="B17" i="3"/>
  <c r="A17" i="3"/>
  <c r="B16" i="3"/>
  <c r="A16" i="3"/>
  <c r="B15" i="3"/>
  <c r="A15" i="3"/>
  <c r="B14" i="3"/>
  <c r="A14" i="3"/>
  <c r="B13" i="3"/>
  <c r="A13" i="3"/>
  <c r="B12" i="3"/>
  <c r="A12" i="3"/>
  <c r="B11" i="3"/>
  <c r="A11" i="3"/>
  <c r="B10" i="3"/>
  <c r="A10" i="3"/>
  <c r="B9" i="3"/>
  <c r="A9" i="3"/>
  <c r="B8" i="3"/>
  <c r="A8" i="3"/>
  <c r="B7" i="3"/>
  <c r="A7" i="3"/>
</calcChain>
</file>

<file path=xl/sharedStrings.xml><?xml version="1.0" encoding="utf-8"?>
<sst xmlns="http://schemas.openxmlformats.org/spreadsheetml/2006/main" count="281" uniqueCount="223">
  <si>
    <t>Request for User Feedback</t>
  </si>
  <si>
    <t>DfC are continuing to reach out to users of these tables to better understand how the statistics are being used</t>
  </si>
  <si>
    <t>and whether there are any improvements that can be made.</t>
  </si>
  <si>
    <t>We want to hear from people who use the figures within this publication. We would like to find out</t>
  </si>
  <si>
    <t>what people use the statistics for and to make sure that the publication is as useful as it can be. AD also</t>
  </si>
  <si>
    <t>wishes to assess how we communicate with users on an ongoing basis.</t>
  </si>
  <si>
    <t>We would appreciate if you completed a short questionnaire to give us your views on the publication.</t>
  </si>
  <si>
    <t>An online version of this questionnaire is available at the following:</t>
  </si>
  <si>
    <t>Alternatively, a hard copy can be requested by emailing:</t>
  </si>
  <si>
    <t>Many thanks for your time.</t>
  </si>
  <si>
    <t>analyticsdivision@communities-ni.gov.uk</t>
  </si>
  <si>
    <t>Link to User Survey</t>
  </si>
  <si>
    <t>General Information Regarding Jobseeker's Allowance Tables</t>
  </si>
  <si>
    <t>Jobseeker's Allowance (JSA) was introduced on 7th October 1996. It replaced Unemployment Benefit and Jobseeker's Allowance for unemployed people and brought them together in a</t>
  </si>
  <si>
    <t>unified benefit with two routes of entry. It can be claimed by people who are available for and actively seeking employment, including those in remunerative work for less than 16</t>
  </si>
  <si>
    <t>hours a week on average, and by people on a government training scheme.</t>
  </si>
  <si>
    <t>Universal Credit:</t>
  </si>
  <si>
    <t>JSA figures have been impacted by the phased introduction of Universal Credit (UC). With the introduction of Universal Credit, there will be no new claimants</t>
  </si>
  <si>
    <t>to Income-based JSA.</t>
  </si>
  <si>
    <t>Measure of Unemployment related benefits: The official source of statistics for unemployment related benefits is the experimental Claimant Count, which includes Jobseeker's</t>
  </si>
  <si>
    <t>Allowance claimants and out-of-work Universal Credit claimants who are claiming principally for the reason of being unemployed.</t>
  </si>
  <si>
    <t>Further details about the experimental Claimant Count can be found at:</t>
  </si>
  <si>
    <t>https://www.nisra.gov.uk/statistics/work-pay-and-benefits/claimant-count</t>
  </si>
  <si>
    <t>Updates for November 2020 publication (released February 2021):</t>
  </si>
  <si>
    <t>Population figures have been updated to reflect the increase in State Pension age to 66 exactly in October 2020.</t>
  </si>
  <si>
    <t>DEFINITIONS AND CONVENTIONS:</t>
  </si>
  <si>
    <t>Figures are rounded to the nearest ten; Some additional disclosure control has also been applied. Average amounts are shown as pounds per</t>
  </si>
  <si>
    <t>week and rounded to the nearest penny. Totals may not sum due to rounding. Percentages are rounded to 1 decimal place, but may be displayed to 2 decimal places.</t>
  </si>
  <si>
    <t>SOURCE:</t>
  </si>
  <si>
    <t>DfC Jobseeker's Allowance MIDAS Extracts</t>
  </si>
  <si>
    <t>Glossary of Terms used in the tables</t>
  </si>
  <si>
    <t>Variable</t>
  </si>
  <si>
    <t>Information on variable</t>
  </si>
  <si>
    <t>Claimants</t>
  </si>
  <si>
    <t>Number of clients on the administrative system at the reference date. These figures are rounded to the nearest ten cases. So, 12,345 is shown as 12,350.</t>
  </si>
  <si>
    <t>Recipients</t>
  </si>
  <si>
    <t>Number of clients on the administrative system at the reference date who currently receive a benefit payment. These figures are rounded to the nearest ten cases. So, 12,345 is shown as 12,350.</t>
  </si>
  <si>
    <t>Date</t>
  </si>
  <si>
    <t>Figures are reported quarterly as situation at end of the quarter with quarters taken as February, May, August, November. Scans from the administrative system are taken at fortnightly intervals. In reality, scans may not fall on the last day of the quarter, the scan closest to that date is therefore used. This may be taken in the following month as shown.</t>
  </si>
  <si>
    <t>Age</t>
  </si>
  <si>
    <t>Age of claimant at date of extract as recorded on benefit system. Except for some particular circumstances, young people aged 16-17 are generally excluded from receiving benefits as unemployed people.</t>
  </si>
  <si>
    <t>Age of youngest child dependant</t>
  </si>
  <si>
    <t>Age of youngest child at date of extract as recorded on benefit system. Dependant children are normally those aged under 16, together with young adults aged 16 to under 19 and still in full time education, for whom an additional allowance is paid.</t>
  </si>
  <si>
    <t>Parliamentary Constituency</t>
  </si>
  <si>
    <t>Parliamentary Constituencies are assigned by matching postcodes recorded on the benefit system against the relevant postcode directory. In some instances a postcode cannot be matched either because it is missing on the system or not recorded correctly.  It should not be assumed unassigned customers are distributed proportionately across all the areas.</t>
  </si>
  <si>
    <t>Claim Duration</t>
  </si>
  <si>
    <t>Duration of the claimants current claim calculated as difference between the start date of the claim and the extract date of the scan of the benefit system.</t>
  </si>
  <si>
    <t>Gender</t>
  </si>
  <si>
    <t>Gender as recorded on the benefit system.</t>
  </si>
  <si>
    <t>Local Government District</t>
  </si>
  <si>
    <t>Local Government Districts are assigned by matching postcodes recorded on the benefit system against the relevant postcode directory. In some instances a postcode cannot be matched either because it is missing on the system or not recorded correctly. It should not be assumed unassigned customers are distributed proportionately across all the areas.</t>
  </si>
  <si>
    <t>Number of children</t>
  </si>
  <si>
    <t>The number of children as recorded on the benefit system. This normally includes children aged 0-16 for whom additional benefit is paid and those aged 16-18 in full time education.</t>
  </si>
  <si>
    <t>Office</t>
  </si>
  <si>
    <t>The Jobs and Benefit office or Social Security Office of the customer as recorded on the benefit system. There are currently 35 offices in Northern Ireland.</t>
  </si>
  <si>
    <t>Partner</t>
  </si>
  <si>
    <t>Whether the claimant has a partner recorded on the administrative system.</t>
  </si>
  <si>
    <t>Payment</t>
  </si>
  <si>
    <t>"Whether customer receives an actual payment (recipient) or received National Insurance "credits only".</t>
  </si>
  <si>
    <t>Total weekly amount of benefit</t>
  </si>
  <si>
    <t>Total amount of weekly benefit in payment.</t>
  </si>
  <si>
    <t>Working Age Population</t>
  </si>
  <si>
    <t>The number of customers aged 16-65 in Northern Ireland. The age customers are entitled to Jobseeker's Allowance is increasing in line with increases to State Pension age. State Pension age increased from 60 to 65 for women between May 2010 and November 2018 and then from 65 to 66 for both men and women between November 2018 and October 2020. It is scheduled to remain at 66 until 2026.</t>
  </si>
  <si>
    <t>New Local Government District (LGD2014)</t>
  </si>
  <si>
    <t>On the 1st April 2015 the number of Local Government Districts were reduced from 26 to 11 due to the Local Government Reform.</t>
  </si>
  <si>
    <t>Jobseeker's Allowance Summary Statistics - February 2026</t>
  </si>
  <si>
    <t>ISSN 2049-5773</t>
  </si>
  <si>
    <t>Published:</t>
  </si>
  <si>
    <t>27 May 2026</t>
  </si>
  <si>
    <t>Coverage:</t>
  </si>
  <si>
    <t>Northern Ireland</t>
  </si>
  <si>
    <t>Contents</t>
  </si>
  <si>
    <t>Notes</t>
  </si>
  <si>
    <t>This worksheet contains one table</t>
  </si>
  <si>
    <t>Note number</t>
  </si>
  <si>
    <t>Note text</t>
  </si>
  <si>
    <t>Figures are rounded to the nearest ten. Some additional disclosure control has also been applied. Totals may not sum due to rounding. Percentages are rounded to 1 decimal place.</t>
  </si>
  <si>
    <t>JSA figures have been impacted by the phased introduction of Universal Credit (UC). With the introduction of UC, there will be no new claimants to Income-based JSA.</t>
  </si>
  <si>
    <t>Except for some particular circumstances, young people aged 16-17 are generally excluded from receiving benefits as unemployed people.</t>
  </si>
  <si>
    <t>Partner status and children's ages are self-reported by claimants.</t>
  </si>
  <si>
    <t>Tables containing information on the number of children of claimants have been discontinued from May 2019 (released August 2019).</t>
  </si>
  <si>
    <t>Average amounts are shown as pounds per week and are rounded to the nearest penny.</t>
  </si>
  <si>
    <t>Due to the move to central processing for Jobseeker's Allowance customers, table 7 now shows the breakdown of Jobs and Benefits Office based on claimant's postcode. This new table will not be directly comparable with previous publications (prior to November 2016).</t>
  </si>
  <si>
    <t>Claimants were assigned to a JBO on the basis of their postcode. Not all records can be correctly allocated using this method, and some cannot be allocated at all. Past investigation has demonstrated that mis-allocations and non-allocations do not necessarily occur randomly between areas.</t>
  </si>
  <si>
    <t>November 2020 (released February 2021): From October 2020 State Pension Age reached 66 for both men and women. From the November 2020 publication onwards, the eligible Working Age population in table 9 has therefore been changed from '16-64' to '16-65'.</t>
  </si>
  <si>
    <t>Contribution-Based and Income-Based JSA refers to those receiving both these types of JSA.</t>
  </si>
  <si>
    <t>Due to the update of Parliamentary Constituencies in June 2024, all published supplementary tables in the May 2024 Statistics Summary (except for State Pension) originally reflected these changes.  Affected tables still used the term 'by Assembly Area' in their title.  However, the alignment of Parliamentary Constituency changes with Assembly Areas will not occur until after the next Assembly election, which is to take place no later than 6th May 2027.  Published tables, which reference updated boundaries and names, are now titled '...by Parliamentary Constituency'.</t>
  </si>
  <si>
    <t>Table 1: Jobseeker's Allowance Claimants and Recipients Time Series, February 2021 to February 2026 [notes 1, 2]</t>
  </si>
  <si>
    <t>This worksheet contains one table. Notes can be found on the Notes worksheet.</t>
  </si>
  <si>
    <t>Credits Only</t>
  </si>
  <si>
    <t>Total</t>
  </si>
  <si>
    <t>Table 2: Jobseeker's Allowance Claimants by Age and Gender, February 2026 [notes 1, 3]</t>
  </si>
  <si>
    <t>Gender:
Female</t>
  </si>
  <si>
    <t>Gender:
Male</t>
  </si>
  <si>
    <t>Under 18</t>
  </si>
  <si>
    <t>18-24</t>
  </si>
  <si>
    <t>25-29</t>
  </si>
  <si>
    <t>30-34</t>
  </si>
  <si>
    <t>35-39</t>
  </si>
  <si>
    <t>40-44</t>
  </si>
  <si>
    <t>45-49</t>
  </si>
  <si>
    <t>50-54</t>
  </si>
  <si>
    <t>55-59</t>
  </si>
  <si>
    <t>60-64</t>
  </si>
  <si>
    <t>65+</t>
  </si>
  <si>
    <t>Table 3: Jobseeker's Allowance Claimants Age of Youngest Child and Partner Status, February 2026 [notes 1, 4, 5]</t>
  </si>
  <si>
    <t>Youngest Child Age Group</t>
  </si>
  <si>
    <t>Partner Status:
No Partner/Unknown</t>
  </si>
  <si>
    <t>Partner Status:
Partner</t>
  </si>
  <si>
    <t>No children/youngest child aged 16 or over</t>
  </si>
  <si>
    <t>Under 5</t>
  </si>
  <si>
    <t>5 to 6</t>
  </si>
  <si>
    <t>7 to 9</t>
  </si>
  <si>
    <t>10 to 11</t>
  </si>
  <si>
    <t>12 to 15</t>
  </si>
  <si>
    <t>Table 4: Jobseeker's Allowance Claimants Time Series by Duration of Claim, February 2021 to February 2026 [notes 1, 2]</t>
  </si>
  <si>
    <t>Claim Duration:
Under 3 months</t>
  </si>
  <si>
    <t>Claim Duration:
3 to under 6 months</t>
  </si>
  <si>
    <t>Claim Duration:
6 to under 12 months</t>
  </si>
  <si>
    <t>Claim Duration:
1 to under 2 years</t>
  </si>
  <si>
    <t>Claim Duration:
2 years and over</t>
  </si>
  <si>
    <t>Table 5: Jobseeker's Allowance Recipients by Average Weekly Benefit Payment, February 2021 to February 2026 [notes 1, 2, 6]</t>
  </si>
  <si>
    <t>Average Weekly Benefit (£)</t>
  </si>
  <si>
    <t>Table 6: Jobseeker's Allowance Claimants by Weekly Benefit Payment and Gender, February 2021 to February 2026 [note 1]</t>
  </si>
  <si>
    <t>Weekly Benefit Payment</t>
  </si>
  <si>
    <t>Nil payment</t>
  </si>
  <si>
    <t>Under £20.00</t>
  </si>
  <si>
    <t>£20.00 to under £40.00</t>
  </si>
  <si>
    <t>£40.00 to under £60.00</t>
  </si>
  <si>
    <t>£60.00 to under £80.00</t>
  </si>
  <si>
    <t>£80.00 to under £100.00</t>
  </si>
  <si>
    <t>Table 7: Jobseeker's Allowance Annual Change by Jobs and Benefits (Social Security) Office, February 2026 [notes 1, 2, 7, 8]</t>
  </si>
  <si>
    <t>SSO Boundary</t>
  </si>
  <si>
    <t>February 2025</t>
  </si>
  <si>
    <t>February 2026</t>
  </si>
  <si>
    <t>Annual Change (%)</t>
  </si>
  <si>
    <t>Andersonstown</t>
  </si>
  <si>
    <t>Antrim</t>
  </si>
  <si>
    <t>Armagh</t>
  </si>
  <si>
    <t>Ballymena</t>
  </si>
  <si>
    <t>Ballymoney</t>
  </si>
  <si>
    <t>Ballynahinch</t>
  </si>
  <si>
    <t>Banbridge</t>
  </si>
  <si>
    <t>Bangor</t>
  </si>
  <si>
    <t>Carrickfergus</t>
  </si>
  <si>
    <t>Coleraine</t>
  </si>
  <si>
    <t>Cookstown</t>
  </si>
  <si>
    <t>Downpatrick</t>
  </si>
  <si>
    <t>Dungannon</t>
  </si>
  <si>
    <t>Enniskillen</t>
  </si>
  <si>
    <t>Falls Road</t>
  </si>
  <si>
    <t>Foyle</t>
  </si>
  <si>
    <t>Holywood Road</t>
  </si>
  <si>
    <t>Kilkeel</t>
  </si>
  <si>
    <t>Knockbreda</t>
  </si>
  <si>
    <t>Larne</t>
  </si>
  <si>
    <t>Limavady</t>
  </si>
  <si>
    <t>Lisburn</t>
  </si>
  <si>
    <t>Lisnagelvin</t>
  </si>
  <si>
    <t>Lurgan</t>
  </si>
  <si>
    <t>Magherafelt</t>
  </si>
  <si>
    <t>Newcastle</t>
  </si>
  <si>
    <t>Newry</t>
  </si>
  <si>
    <t>Newtownabbey</t>
  </si>
  <si>
    <t>Newtownards</t>
  </si>
  <si>
    <t>North Belfast</t>
  </si>
  <si>
    <t>Omagh</t>
  </si>
  <si>
    <t>Portadown</t>
  </si>
  <si>
    <t>Shaftesbury Square</t>
  </si>
  <si>
    <t>Shankill Road</t>
  </si>
  <si>
    <t>Strabane</t>
  </si>
  <si>
    <t>Unknown</t>
  </si>
  <si>
    <t>Table 8: Jobseeker's Allowance Annual Change by Local Government District, February 2026 [notes 1, 2]</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</si>
  <si>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</si>
  <si>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</si>
  <si>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</si>
  <si>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</si>
  <si>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</si>
  <si>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</si>
  <si>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</si>
  <si>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</si>
  <si>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</si>
  <si>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</si>
  <si>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</si>
  <si>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Table 9: Jobseeker's Allowance Claimants by Local Government District and % of 16-65 Population, February 2026 [notes 1, 9]</t>
  </si>
  <si>
    <t>Two cells in this table are empty because data was not collated for these variables.</t>
  </si>
  <si>
    <t>Eligible Population (16 to 65)</t>
  </si>
  <si>
    <t>% of Eligible Population</t>
  </si>
  <si>
    <t>Table 10: Jobseeker's Allowance Claimants by Parliamentary Constituency and Gender, February 2026 [notes 1, 11]</t>
  </si>
  <si>
    <t>Belfast East</t>
  </si>
  <si>
    <t>Belfast North</t>
  </si>
  <si>
    <t>Belfast South And Mid Down</t>
  </si>
  <si>
    <t>Belfast West</t>
  </si>
  <si>
    <t>East Antrim</t>
  </si>
  <si>
    <t>East Londonderry</t>
  </si>
  <si>
    <t>Fermanagh And South Tyrone</t>
  </si>
  <si>
    <t>Lagan Valley</t>
  </si>
  <si>
    <t>Newry And Armagh</t>
  </si>
  <si>
    <t>North Antrim</t>
  </si>
  <si>
    <t>North Down</t>
  </si>
  <si>
    <t>South Antrim</t>
  </si>
  <si>
    <t>South Down</t>
  </si>
  <si>
    <t>Strangford</t>
  </si>
  <si>
    <t>Upper Bann</t>
  </si>
  <si>
    <t>West Tyrone</t>
  </si>
  <si>
    <t>Table 11: Jobseeker's Allowance by Type of Claim, February 2026 [notes 1, 10]</t>
  </si>
  <si>
    <t>Type of JSA Claim</t>
  </si>
  <si>
    <t>Contribution-Based</t>
  </si>
  <si>
    <t>Contribution-Based and Income-Based</t>
  </si>
  <si>
    <t>Income-Based</t>
  </si>
  <si>
    <t>Table</t>
  </si>
  <si>
    <t>Table Description</t>
  </si>
  <si>
    <t>Contact</t>
  </si>
  <si>
    <t>Analytics Division</t>
  </si>
  <si>
    <t>Department for Communities</t>
  </si>
  <si>
    <t>Level 6, Causeway Exchange</t>
  </si>
  <si>
    <t>1-7 Bedford Street</t>
  </si>
  <si>
    <t>BT2 7EG</t>
  </si>
  <si>
    <t>Telephone:</t>
  </si>
  <si>
    <t>028 90515424</t>
  </si>
  <si>
    <t>Email:</t>
  </si>
  <si>
    <t>Further Information</t>
  </si>
  <si>
    <t>Link to further information on Benefit Statistics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</si>
</sst>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 yyyy"/>
    <numFmt numFmtId="165" formatCode="#0.0"/>
    <numFmt numFmtId="166" formatCode="#0.00"/>
  </numFmts>
  <fonts count="6" x14ac:knownFonts="1">
    <font>
      <sz val="12"/>
      <color rgb="FF000000"/>
      <name val="Arial"/>
    </font>
    <font>
      <b/>
      <sz val="16"/>
      <color rgb="FF000000"/>
      <name val="Arial"/>
    </font>
    <font>
      <u/>
      <sz val="12"/>
      <color theme="10"/>
      <name val="Arial"/>
    </font>
    <font>
      <b/>
      <sz val="12"/>
      <color rgb="FF000000"/>
      <name val="Arial"/>
    </font>
    <font>
      <b/>
      <sz val="14"/>
      <color rgb="FF000000"/>
      <name val="Arial"/>
    </font>
    <font>
      <u/>
      <sz val="12"/>
      <color rgb="FF0000FF"/>
      <name val="Arial"/>
    </font>
  </fonts>
  <fills count="2">
    <fill>
      <patternFill patternType="none"/>
    </fill>
    <fill>
      <patternFill patternType="gray125"/>
    </fill>
  </fills>
  <borders count="1">
    <border>
      <left/>
      <right/>
      <top/>
      <bottom/>
      <diagonal/>
    </border>
  </borders>
  <cellStyleXfs count="1">
    <xf numFmtId="0" fontId="0" fillId="0" borderId="0"/>
  </cellStyleXfs>
  <cellXfs count="15">
    <xf numFmtId="0" fontId="0" fillId="0" borderId="0" xfId="0"/>
    <xf numFmtId="0" fontId="1" fillId="0" borderId="0" xfId="0" applyFont="1"/>
    <xf numFmtId="0" fontId="2" fillId="0" borderId="0" xfId="0" applyFont="1"/>
    <xf numFmtId="0" fontId="3" fillId="0" borderId="0" xfId="0" applyFont="1"/>
    <xf numFmtId="0" fontId="3" fillId="0" borderId="0" xfId="0" applyFont="1" applyAlignment="1">
      <alignment horizontal="left" wrapText="1"/>
    </xf>
    <xf numFmtId="0" fontId="0" fillId="0" borderId="0" xfId="0" applyAlignment="1">
      <alignment wrapText="1"/>
    </xf>
    <xf numFmtId="0" fontId="4" fillId="0" borderId="0" xfId="0" applyFont="1"/>
    <xf numFmtId="0" fontId="3" fillId="0" borderId="0" xfId="0" applyFont="1" applyAlignment="1">
      <alignment horizontal="center" vertical="top" wrapText="1"/>
    </xf>
    <xf numFmtId="0" fontId="3" fillId="0" borderId="0" xfId="0" applyFont="1" applyAlignment="1">
      <alignment horizontal="right" wrapText="1"/>
    </xf>
    <xf numFmtId="164" fontId="3" fillId="0" borderId="0" xfId="0" applyNumberFormat="1" applyFont="1" applyAlignment="1">
      <alignment horizontal="left"/>
    </xf>
    <xf numFmtId="3" fontId="0" fillId="0" borderId="0" xfId="0" applyNumberFormat="1" applyAlignment="1">
      <alignment horizontal="right"/>
    </xf>
    <xf numFmtId="4" fontId="0" fillId="0" borderId="0" xfId="0" applyNumberFormat="1" applyAlignment="1">
      <alignment horizontal="right"/>
    </xf>
    <xf numFmtId="165" fontId="0" fillId="0" borderId="0" xfId="0" applyNumberFormat="1" applyAlignment="1">
      <alignment horizontal="right"/>
    </xf>
    <xf numFmtId="0" fontId="5" fillId="0" borderId="0" xfId="0" applyFont="1"/>
    <xf numFmtId="166" fontId="0" fillId="0" borderId="0" xfId="0" applyNumberFormat="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671200" cy="1098000"/>
    <xdr:pic>
      <xdr:nvPicPr>
        <xdr:cNvPr id="2" name="Picture 1" descr="DfC logo">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2</xdr:col>
      <xdr:colOff>0</xdr:colOff>
      <xdr:row>0</xdr:row>
      <xdr:rowOff>0</xdr:rowOff>
    </xdr:from>
    <xdr:ext cx="3391200" cy="633600"/>
    <xdr:pic>
      <xdr:nvPicPr>
        <xdr:cNvPr id="3" name="Picture 2" descr="NISRA logo">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7</xdr:col>
      <xdr:colOff>0</xdr:colOff>
      <xdr:row>0</xdr:row>
      <xdr:rowOff>0</xdr:rowOff>
    </xdr:from>
    <xdr:ext cx="658800" cy="676800"/>
    <xdr:pic>
      <xdr:nvPicPr>
        <xdr:cNvPr id="4" name="Picture 3" descr="Official Statistics logo">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general_info" displayName="general_info" ref="A20:B36" totalsRowShown="0">
  <tableColumns count="2">
    <tableColumn id="1" xr3:uid="{00000000-0010-0000-0000-000001000000}" name="Variable"/>
    <tableColumn id="2" xr3:uid="{00000000-0010-0000-0000-000002000000}" name="Information on variable"/>
  </tableColumns>
  <tableStyleInfo name="non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9000000}" name="table7" displayName="table7" ref="A4:D41" totalsRowShown="0">
  <tableColumns count="4">
    <tableColumn id="1" xr3:uid="{00000000-0010-0000-0900-000001000000}" name="SSO Boundary"/>
    <tableColumn id="2" xr3:uid="{00000000-0010-0000-0900-000002000000}" name="February 2025"/>
    <tableColumn id="3" xr3:uid="{00000000-0010-0000-0900-000003000000}" name="February 2026"/>
    <tableColumn id="4" xr3:uid="{00000000-0010-0000-0900-000004000000}" name="Annual Change (%)"/>
  </tableColumns>
  <tableStyleInfo name="non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A000000}" name="table8" displayName="table8" ref="A4:D17" totalsRowShown="0">
  <tableColumns count="4">
    <tableColumn id="1" xr3:uid="{00000000-0010-0000-0A00-000001000000}" name="Local Government District"/>
    <tableColumn id="2" xr3:uid="{00000000-0010-0000-0A00-000002000000}" name="February 2025"/>
    <tableColumn id="3" xr3:uid="{00000000-0010-0000-0A00-000003000000}" name="February 2026"/>
    <tableColumn id="4" xr3:uid="{00000000-0010-0000-0A00-000004000000}" name="Annual Change (%)"/>
  </tableColumns>
  <tableStyleInfo name="non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table9" displayName="table9" ref="A5:D17" totalsRowShown="0">
  <tableColumns count="4">
    <tableColumn id="1" xr3:uid="{00000000-0010-0000-0B00-000001000000}" name="Local Government District"/>
    <tableColumn id="2" xr3:uid="{00000000-0010-0000-0B00-000002000000}" name="Claimants"/>
    <tableColumn id="3" xr3:uid="{00000000-0010-0000-0B00-000003000000}" name="Eligible Population (16 to 65)"/>
    <tableColumn id="4" xr3:uid="{00000000-0010-0000-0B00-000004000000}" name="% of Eligible Population"/>
  </tableColumns>
  <tableStyleInfo name="non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C000000}" name="table10" displayName="table10" ref="A4:D23" totalsRowShown="0">
  <tableColumns count="4">
    <tableColumn id="1" xr3:uid="{00000000-0010-0000-0C00-000001000000}" name="Parliamentary Constituency"/>
    <tableColumn id="2" xr3:uid="{00000000-0010-0000-0C00-000002000000}" name="Gender:_x000a_Female"/>
    <tableColumn id="3" xr3:uid="{00000000-0010-0000-0C00-000003000000}" name="Gender:_x000a_Male"/>
    <tableColumn id="4" xr3:uid="{00000000-0010-0000-0C00-000004000000}" name="Total"/>
  </tableColumns>
  <tableStyleInfo name="non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table11" displayName="table11" ref="A4:B9" totalsRowShown="0">
  <tableColumns count="2">
    <tableColumn id="1" xr3:uid="{00000000-0010-0000-0D00-000001000000}" name="Type of JSA Claim"/>
    <tableColumn id="2" xr3:uid="{00000000-0010-0000-0D00-000002000000}" name="Claimants"/>
  </tableColumns>
  <tableStyleInfo name="non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1000000}" name="contents_table" displayName="contents_table" ref="A6:B18" totalsRowShown="0">
  <tableColumns count="2">
    <tableColumn id="1" xr3:uid="{00000000-0010-0000-0100-000001000000}" name="Table"/>
    <tableColumn id="2" xr3:uid="{00000000-0010-0000-0100-000002000000}" name="Table Description"/>
  </tableColumns>
  <tableStyleInfo name="non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notes" displayName="notes" ref="A3:B14" totalsRowShown="0">
  <tableColumns count="2">
    <tableColumn id="1" xr3:uid="{00000000-0010-0000-0200-000001000000}" name="Note number"/>
    <tableColumn id="2" xr3:uid="{00000000-0010-0000-0200-000002000000}" name="Note text"/>
  </tableColumns>
  <tableStyleInfo name="non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1" displayName="table1" ref="A4:D25" totalsRowShown="0">
  <tableColumns count="4">
    <tableColumn id="1" xr3:uid="{00000000-0010-0000-0300-000001000000}" name="Date"/>
    <tableColumn id="2" xr3:uid="{00000000-0010-0000-0300-000002000000}" name="Recipients"/>
    <tableColumn id="3" xr3:uid="{00000000-0010-0000-0300-000003000000}" name="Credits Only"/>
    <tableColumn id="4" xr3:uid="{00000000-0010-0000-0300-000004000000}" name="Total"/>
  </tableColumns>
  <tableStyleInfo name="non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2" displayName="table2" ref="A4:D16" totalsRowShown="0">
  <tableColumns count="4">
    <tableColumn id="1" xr3:uid="{00000000-0010-0000-0400-000001000000}" name="Age"/>
    <tableColumn id="2" xr3:uid="{00000000-0010-0000-0400-000002000000}" name="Gender:_x000a_Female"/>
    <tableColumn id="3" xr3:uid="{00000000-0010-0000-0400-000003000000}" name="Gender:_x000a_Male"/>
    <tableColumn id="4" xr3:uid="{00000000-0010-0000-0400-000004000000}" name="Total"/>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able3" displayName="table3" ref="A4:D11" totalsRowShown="0">
  <tableColumns count="4">
    <tableColumn id="1" xr3:uid="{00000000-0010-0000-0500-000001000000}" name="Youngest Child Age Group"/>
    <tableColumn id="2" xr3:uid="{00000000-0010-0000-0500-000002000000}" name="Partner Status:_x000a_No Partner/Unknown"/>
    <tableColumn id="3" xr3:uid="{00000000-0010-0000-0500-000003000000}" name="Partner Status:_x000a_Partner"/>
    <tableColumn id="4" xr3:uid="{00000000-0010-0000-0500-000004000000}" name="Total"/>
  </tableColumns>
  <tableStyleInfo name="non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able4" displayName="table4" ref="A4:G25" totalsRowShown="0">
  <tableColumns count="7">
    <tableColumn id="1" xr3:uid="{00000000-0010-0000-0600-000001000000}" name="Date"/>
    <tableColumn id="2" xr3:uid="{00000000-0010-0000-0600-000002000000}" name="Claim Duration:_x000a_Under 3 months"/>
    <tableColumn id="3" xr3:uid="{00000000-0010-0000-0600-000003000000}" name="Claim Duration:_x000a_3 to under 6 months"/>
    <tableColumn id="4" xr3:uid="{00000000-0010-0000-0600-000004000000}" name="Claim Duration:_x000a_6 to under 12 months"/>
    <tableColumn id="5" xr3:uid="{00000000-0010-0000-0600-000005000000}" name="Claim Duration:_x000a_1 to under 2 years"/>
    <tableColumn id="6" xr3:uid="{00000000-0010-0000-0600-000006000000}" name="Claim Duration:_x000a_2 years and over"/>
    <tableColumn id="7" xr3:uid="{00000000-0010-0000-0600-000007000000}" name="Total"/>
  </tableColumns>
  <tableStyleInfo name="non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table5" displayName="table5" ref="A4:C25" totalsRowShown="0">
  <tableColumns count="3">
    <tableColumn id="1" xr3:uid="{00000000-0010-0000-0700-000001000000}" name="Date"/>
    <tableColumn id="2" xr3:uid="{00000000-0010-0000-0700-000002000000}" name="Recipients"/>
    <tableColumn id="3" xr3:uid="{00000000-0010-0000-0700-000003000000}" name="Average Weekly Benefit (£)"/>
  </tableColumns>
  <tableStyleInfo name="non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table6" displayName="table6" ref="A4:D11" totalsRowShown="0">
  <tableColumns count="4">
    <tableColumn id="1" xr3:uid="{00000000-0010-0000-0800-000001000000}" name="Weekly Benefit Payment"/>
    <tableColumn id="2" xr3:uid="{00000000-0010-0000-0800-000002000000}" name="Gender:_x000a_Female"/>
    <tableColumn id="3" xr3:uid="{00000000-0010-0000-0800-000003000000}" name="Gender:_x000a_Male"/>
    <tableColumn id="4" xr3:uid="{00000000-0010-0000-0800-000004000000}" name="Total"/>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consultations.nidirect.gov.uk/dfc/benefit-statistics-summary-user-survey/" TargetMode="External"/><Relationship Id="rId1" Type="http://schemas.openxmlformats.org/officeDocument/2006/relationships/hyperlink" Target="mailto:analyticsdivision@communities-ni.gov.uk" TargetMode="External"/></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nisra.gov.uk/statistics/work-pay-and-benefits/claimant-coun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communities-ni.gov.uk/topics/benefits-statistics" TargetMode="External"/><Relationship Id="rId1" Type="http://schemas.openxmlformats.org/officeDocument/2006/relationships/hyperlink" Target="mailto:analyticsdivision@communities-ni.gov.uk"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EE8AA"/>
  </sheetPr>
  <dimension ref="A1:A12"/>
  <sheetViews>
    <sheetView workbookViewId="0"/>
  </sheetViews>
  <sheetFormatPr defaultColWidth="11.54296875" defaultRowHeight="15" x14ac:dyDescent="0.25"/>
  <cols>
    <col min="1" max="1" width="85.6328125" customWidth="1"/>
  </cols>
  <sheetData>
    <row r="1" spans="1:1" ht="21" x14ac:dyDescent="0.4">
      <c r="A1" s="1" t="s">
        <v>0</v>
      </c>
    </row>
    <row r="2" spans="1:1" ht="24.9" customHeight="1" x14ac:dyDescent="0.25">
      <c r="A2" t="s">
        <v>1</v>
      </c>
    </row>
    <row r="3" spans="1:1" x14ac:dyDescent="0.25">
      <c r="A3" t="s">
        <v>2</v>
      </c>
    </row>
    <row r="4" spans="1:1" ht="24.9" customHeight="1" x14ac:dyDescent="0.25">
      <c r="A4" t="s">
        <v>3</v>
      </c>
    </row>
    <row r="5" spans="1:1" x14ac:dyDescent="0.25">
      <c r="A5" t="s">
        <v>4</v>
      </c>
    </row>
    <row r="6" spans="1:1" x14ac:dyDescent="0.25">
      <c r="A6" t="s">
        <v>5</v>
      </c>
    </row>
    <row r="7" spans="1:1" ht="24.9" customHeight="1" x14ac:dyDescent="0.25">
      <c r="A7" t="s">
        <v>6</v>
      </c>
    </row>
    <row r="8" spans="1:1" ht="24.9" customHeight="1" x14ac:dyDescent="0.25">
      <c r="A8" t="s">
        <v>7</v>
      </c>
    </row>
    <row r="9" spans="1:1" x14ac:dyDescent="0.25">
      <c r="A9" s="2" t="s">
        <v>11</v>
      </c>
    </row>
    <row r="10" spans="1:1" ht="24.9" customHeight="1" x14ac:dyDescent="0.25">
      <c r="A10" t="s">
        <v>8</v>
      </c>
    </row>
    <row r="11" spans="1:1" x14ac:dyDescent="0.25">
      <c r="A11" s="2" t="s">
        <v>10</v>
      </c>
    </row>
    <row r="12" spans="1:1" ht="24.9" customHeight="1" x14ac:dyDescent="0.25">
      <c r="A12" t="s">
        <v>9</v>
      </c>
    </row>
  </sheetData>
  <hyperlinks>
    <hyperlink ref="A11" r:id="rId1" xr:uid="{00000000-0004-0000-0000-000000000000}"/>
    <hyperlink ref="A9" r:id="rId2" xr:uid="{00000000-0004-0000-0000-000001000000}"/>
  </hyperlinks>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1"/>
  <sheetViews>
    <sheetView workbookViewId="0"/>
  </sheetViews>
  <sheetFormatPr defaultColWidth="11.54296875" defaultRowHeight="15" x14ac:dyDescent="0.25"/>
  <cols>
    <col min="1" max="1" width="23.6328125" customWidth="1"/>
    <col min="2" max="4" width="15.6328125" customWidth="1"/>
  </cols>
  <sheetData>
    <row r="1" spans="1:4" ht="15.6" x14ac:dyDescent="0.3">
      <c r="A1" s="3" t="s">
        <v>123</v>
      </c>
    </row>
    <row r="2" spans="1:4" x14ac:dyDescent="0.25">
      <c r="A2" t="s">
        <v>88</v>
      </c>
    </row>
    <row r="3" spans="1:4" x14ac:dyDescent="0.25">
      <c r="A3" s="2" t="str">
        <f>HYPERLINK("#'Contents'!A13", "Return to table of contents")</f>
        <v>Return to table of contents</v>
      </c>
    </row>
    <row r="4" spans="1:4" ht="31.2" x14ac:dyDescent="0.3">
      <c r="A4" s="4" t="s">
        <v>124</v>
      </c>
      <c r="B4" s="8" t="s">
        <v>92</v>
      </c>
      <c r="C4" s="8" t="s">
        <v>93</v>
      </c>
      <c r="D4" s="8" t="s">
        <v>90</v>
      </c>
    </row>
    <row r="5" spans="1:4" ht="15.6" x14ac:dyDescent="0.3">
      <c r="A5" s="4" t="s">
        <v>125</v>
      </c>
      <c r="B5" s="10">
        <v>40</v>
      </c>
      <c r="C5" s="10">
        <v>70</v>
      </c>
      <c r="D5" s="10">
        <v>110</v>
      </c>
    </row>
    <row r="6" spans="1:4" ht="15.6" x14ac:dyDescent="0.3">
      <c r="A6" s="4" t="s">
        <v>126</v>
      </c>
      <c r="B6" s="10">
        <v>0</v>
      </c>
      <c r="C6" s="10">
        <v>20</v>
      </c>
      <c r="D6" s="10">
        <v>20</v>
      </c>
    </row>
    <row r="7" spans="1:4" ht="15.6" x14ac:dyDescent="0.3">
      <c r="A7" s="4" t="s">
        <v>127</v>
      </c>
      <c r="B7" s="10">
        <v>0</v>
      </c>
      <c r="C7" s="10">
        <v>0</v>
      </c>
      <c r="D7" s="10">
        <v>0</v>
      </c>
    </row>
    <row r="8" spans="1:4" ht="15.6" x14ac:dyDescent="0.3">
      <c r="A8" s="4" t="s">
        <v>128</v>
      </c>
      <c r="B8" s="10">
        <v>0</v>
      </c>
      <c r="C8" s="10">
        <v>0</v>
      </c>
      <c r="D8" s="10">
        <v>0</v>
      </c>
    </row>
    <row r="9" spans="1:4" ht="15.6" x14ac:dyDescent="0.3">
      <c r="A9" s="4" t="s">
        <v>129</v>
      </c>
      <c r="B9" s="10">
        <v>20</v>
      </c>
      <c r="C9" s="10">
        <v>30</v>
      </c>
      <c r="D9" s="10">
        <v>50</v>
      </c>
    </row>
    <row r="10" spans="1:4" ht="15.6" x14ac:dyDescent="0.3">
      <c r="A10" s="4" t="s">
        <v>130</v>
      </c>
      <c r="B10" s="10">
        <v>360</v>
      </c>
      <c r="C10" s="10">
        <v>490</v>
      </c>
      <c r="D10" s="10">
        <v>850</v>
      </c>
    </row>
    <row r="11" spans="1:4" ht="15.6" x14ac:dyDescent="0.3">
      <c r="A11" s="4" t="s">
        <v>90</v>
      </c>
      <c r="B11" s="10">
        <v>420</v>
      </c>
      <c r="C11" s="10">
        <v>610</v>
      </c>
      <c r="D11" s="10">
        <v>1040</v>
      </c>
    </row>
  </sheetData>
  <pageMargins left="0.7" right="0.7" top="0.75" bottom="0.75" header="0.3" footer="0.3"/>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41"/>
  <sheetViews>
    <sheetView workbookViewId="0"/>
  </sheetViews>
  <sheetFormatPr defaultColWidth="11.54296875" defaultRowHeight="15" x14ac:dyDescent="0.25"/>
  <cols>
    <col min="1" max="1" width="18.6328125" customWidth="1"/>
    <col min="2" max="4" width="15.6328125" customWidth="1"/>
  </cols>
  <sheetData>
    <row r="1" spans="1:4" ht="15.6" x14ac:dyDescent="0.3">
      <c r="A1" s="3" t="s">
        <v>131</v>
      </c>
    </row>
    <row r="2" spans="1:4" x14ac:dyDescent="0.25">
      <c r="A2" t="s">
        <v>88</v>
      </c>
    </row>
    <row r="3" spans="1:4" x14ac:dyDescent="0.25">
      <c r="A3" s="2" t="str">
        <f>HYPERLINK("#'Contents'!A14", "Return to table of contents")</f>
        <v>Return to table of contents</v>
      </c>
    </row>
    <row r="4" spans="1:4" ht="31.2" x14ac:dyDescent="0.3">
      <c r="A4" s="4" t="s">
        <v>132</v>
      </c>
      <c r="B4" s="8" t="s">
        <v>133</v>
      </c>
      <c r="C4" s="8" t="s">
        <v>134</v>
      </c>
      <c r="D4" s="8" t="s">
        <v>135</v>
      </c>
    </row>
    <row r="5" spans="1:4" ht="15.6" x14ac:dyDescent="0.3">
      <c r="A5" s="4" t="s">
        <v>136</v>
      </c>
      <c r="B5" s="10">
        <v>150</v>
      </c>
      <c r="C5" s="10">
        <v>10</v>
      </c>
      <c r="D5" s="12">
        <v>-92</v>
      </c>
    </row>
    <row r="6" spans="1:4" ht="15.6" x14ac:dyDescent="0.3">
      <c r="A6" s="4" t="s">
        <v>137</v>
      </c>
      <c r="B6" s="10">
        <v>100</v>
      </c>
      <c r="C6" s="10">
        <v>30</v>
      </c>
      <c r="D6" s="12">
        <v>-66</v>
      </c>
    </row>
    <row r="7" spans="1:4" ht="15.6" x14ac:dyDescent="0.3">
      <c r="A7" s="4" t="s">
        <v>138</v>
      </c>
      <c r="B7" s="10">
        <v>90</v>
      </c>
      <c r="C7" s="10">
        <v>30</v>
      </c>
      <c r="D7" s="12">
        <v>-61.4</v>
      </c>
    </row>
    <row r="8" spans="1:4" ht="15.6" x14ac:dyDescent="0.3">
      <c r="A8" s="4" t="s">
        <v>139</v>
      </c>
      <c r="B8" s="10">
        <v>150</v>
      </c>
      <c r="C8" s="10">
        <v>30</v>
      </c>
      <c r="D8" s="12">
        <v>-82.2</v>
      </c>
    </row>
    <row r="9" spans="1:4" ht="15.6" x14ac:dyDescent="0.3">
      <c r="A9" s="4" t="s">
        <v>140</v>
      </c>
      <c r="B9" s="10">
        <v>40</v>
      </c>
      <c r="C9" s="10">
        <v>20</v>
      </c>
      <c r="D9" s="12">
        <v>-46.2</v>
      </c>
    </row>
    <row r="10" spans="1:4" ht="15.6" x14ac:dyDescent="0.3">
      <c r="A10" s="4" t="s">
        <v>141</v>
      </c>
      <c r="B10" s="10">
        <v>50</v>
      </c>
      <c r="C10" s="10">
        <v>10</v>
      </c>
      <c r="D10" s="12">
        <v>-69.599999999999994</v>
      </c>
    </row>
    <row r="11" spans="1:4" ht="15.6" x14ac:dyDescent="0.3">
      <c r="A11" s="4" t="s">
        <v>142</v>
      </c>
      <c r="B11" s="10">
        <v>70</v>
      </c>
      <c r="C11" s="10">
        <v>40</v>
      </c>
      <c r="D11" s="12">
        <v>-46.2</v>
      </c>
    </row>
    <row r="12" spans="1:4" ht="15.6" x14ac:dyDescent="0.3">
      <c r="A12" s="4" t="s">
        <v>143</v>
      </c>
      <c r="B12" s="10">
        <v>120</v>
      </c>
      <c r="C12" s="10">
        <v>50</v>
      </c>
      <c r="D12" s="12">
        <v>-62.9</v>
      </c>
    </row>
    <row r="13" spans="1:4" ht="15.6" x14ac:dyDescent="0.3">
      <c r="A13" s="4" t="s">
        <v>144</v>
      </c>
      <c r="B13" s="10">
        <v>90</v>
      </c>
      <c r="C13" s="10">
        <v>30</v>
      </c>
      <c r="D13" s="12">
        <v>-65.099999999999994</v>
      </c>
    </row>
    <row r="14" spans="1:4" ht="15.6" x14ac:dyDescent="0.3">
      <c r="A14" s="4" t="s">
        <v>145</v>
      </c>
      <c r="B14" s="10">
        <v>100</v>
      </c>
      <c r="C14" s="10">
        <v>30</v>
      </c>
      <c r="D14" s="12">
        <v>-73.099999999999994</v>
      </c>
    </row>
    <row r="15" spans="1:4" ht="15.6" x14ac:dyDescent="0.3">
      <c r="A15" s="4" t="s">
        <v>146</v>
      </c>
      <c r="B15" s="10">
        <v>40</v>
      </c>
      <c r="C15" s="10">
        <v>10</v>
      </c>
      <c r="D15" s="12">
        <v>-80.599999999999994</v>
      </c>
    </row>
    <row r="16" spans="1:4" ht="15.6" x14ac:dyDescent="0.3">
      <c r="A16" s="4" t="s">
        <v>147</v>
      </c>
      <c r="B16" s="10">
        <v>80</v>
      </c>
      <c r="C16" s="10">
        <v>20</v>
      </c>
      <c r="D16" s="12">
        <v>-73.8</v>
      </c>
    </row>
    <row r="17" spans="1:4" ht="15.6" x14ac:dyDescent="0.3">
      <c r="A17" s="4" t="s">
        <v>148</v>
      </c>
      <c r="B17" s="10">
        <v>80</v>
      </c>
      <c r="C17" s="10">
        <v>20</v>
      </c>
      <c r="D17" s="12">
        <v>-73.099999999999994</v>
      </c>
    </row>
    <row r="18" spans="1:4" ht="15.6" x14ac:dyDescent="0.3">
      <c r="A18" s="4" t="s">
        <v>149</v>
      </c>
      <c r="B18" s="10">
        <v>190</v>
      </c>
      <c r="C18" s="10">
        <v>30</v>
      </c>
      <c r="D18" s="12">
        <v>-82.6</v>
      </c>
    </row>
    <row r="19" spans="1:4" ht="15.6" x14ac:dyDescent="0.3">
      <c r="A19" s="4" t="s">
        <v>150</v>
      </c>
      <c r="B19" s="10">
        <v>90</v>
      </c>
      <c r="C19" s="10">
        <v>10</v>
      </c>
      <c r="D19" s="12">
        <v>-89.5</v>
      </c>
    </row>
    <row r="20" spans="1:4" ht="15.6" x14ac:dyDescent="0.3">
      <c r="A20" s="4" t="s">
        <v>151</v>
      </c>
      <c r="B20" s="10">
        <v>340</v>
      </c>
      <c r="C20" s="10">
        <v>20</v>
      </c>
      <c r="D20" s="12">
        <v>-93</v>
      </c>
    </row>
    <row r="21" spans="1:4" ht="15.6" x14ac:dyDescent="0.3">
      <c r="A21" s="4" t="s">
        <v>152</v>
      </c>
      <c r="B21" s="10">
        <v>170</v>
      </c>
      <c r="C21" s="10">
        <v>80</v>
      </c>
      <c r="D21" s="12">
        <v>-52.9</v>
      </c>
    </row>
    <row r="22" spans="1:4" ht="15.6" x14ac:dyDescent="0.3">
      <c r="A22" s="4" t="s">
        <v>153</v>
      </c>
      <c r="B22" s="10">
        <v>20</v>
      </c>
      <c r="C22" s="10">
        <v>10</v>
      </c>
      <c r="D22" s="12">
        <v>-50</v>
      </c>
    </row>
    <row r="23" spans="1:4" ht="15.6" x14ac:dyDescent="0.3">
      <c r="A23" s="4" t="s">
        <v>154</v>
      </c>
      <c r="B23" s="10">
        <v>120</v>
      </c>
      <c r="C23" s="10">
        <v>60</v>
      </c>
      <c r="D23" s="12">
        <v>-55.6</v>
      </c>
    </row>
    <row r="24" spans="1:4" ht="15.6" x14ac:dyDescent="0.3">
      <c r="A24" s="4" t="s">
        <v>155</v>
      </c>
      <c r="B24" s="10">
        <v>90</v>
      </c>
      <c r="C24" s="10">
        <v>20</v>
      </c>
      <c r="D24" s="12">
        <v>-83.5</v>
      </c>
    </row>
    <row r="25" spans="1:4" ht="15.6" x14ac:dyDescent="0.3">
      <c r="A25" s="4" t="s">
        <v>156</v>
      </c>
      <c r="B25" s="10">
        <v>90</v>
      </c>
      <c r="C25" s="10">
        <v>10</v>
      </c>
      <c r="D25" s="12">
        <v>-87.6</v>
      </c>
    </row>
    <row r="26" spans="1:4" ht="15.6" x14ac:dyDescent="0.3">
      <c r="A26" s="4" t="s">
        <v>157</v>
      </c>
      <c r="B26" s="10">
        <v>180</v>
      </c>
      <c r="C26" s="10">
        <v>60</v>
      </c>
      <c r="D26" s="12">
        <v>-64.599999999999994</v>
      </c>
    </row>
    <row r="27" spans="1:4" ht="15.6" x14ac:dyDescent="0.3">
      <c r="A27" s="4" t="s">
        <v>158</v>
      </c>
      <c r="B27" s="10">
        <v>170</v>
      </c>
      <c r="C27" s="10">
        <v>30</v>
      </c>
      <c r="D27" s="12">
        <v>-80.7</v>
      </c>
    </row>
    <row r="28" spans="1:4" ht="15.6" x14ac:dyDescent="0.3">
      <c r="A28" s="4" t="s">
        <v>159</v>
      </c>
      <c r="B28" s="10">
        <v>120</v>
      </c>
      <c r="C28" s="10">
        <v>50</v>
      </c>
      <c r="D28" s="12">
        <v>-60.3</v>
      </c>
    </row>
    <row r="29" spans="1:4" ht="15.6" x14ac:dyDescent="0.3">
      <c r="A29" s="4" t="s">
        <v>160</v>
      </c>
      <c r="B29" s="10">
        <v>60</v>
      </c>
      <c r="C29" s="10">
        <v>10</v>
      </c>
      <c r="D29" s="12">
        <v>-81.400000000000006</v>
      </c>
    </row>
    <row r="30" spans="1:4" ht="15.6" x14ac:dyDescent="0.3">
      <c r="A30" s="4" t="s">
        <v>161</v>
      </c>
      <c r="B30" s="10">
        <v>30</v>
      </c>
      <c r="C30" s="10">
        <v>10</v>
      </c>
      <c r="D30" s="12">
        <v>-57.1</v>
      </c>
    </row>
    <row r="31" spans="1:4" ht="15.6" x14ac:dyDescent="0.3">
      <c r="A31" s="4" t="s">
        <v>162</v>
      </c>
      <c r="B31" s="10">
        <v>130</v>
      </c>
      <c r="C31" s="10">
        <v>50</v>
      </c>
      <c r="D31" s="12">
        <v>-62.5</v>
      </c>
    </row>
    <row r="32" spans="1:4" ht="15.6" x14ac:dyDescent="0.3">
      <c r="A32" s="4" t="s">
        <v>163</v>
      </c>
      <c r="B32" s="10">
        <v>140</v>
      </c>
      <c r="C32" s="10">
        <v>40</v>
      </c>
      <c r="D32" s="12">
        <v>-71.2</v>
      </c>
    </row>
    <row r="33" spans="1:4" ht="15.6" x14ac:dyDescent="0.3">
      <c r="A33" s="4" t="s">
        <v>164</v>
      </c>
      <c r="B33" s="10">
        <v>130</v>
      </c>
      <c r="C33" s="10">
        <v>50</v>
      </c>
      <c r="D33" s="12">
        <v>-59.2</v>
      </c>
    </row>
    <row r="34" spans="1:4" ht="15.6" x14ac:dyDescent="0.3">
      <c r="A34" s="4" t="s">
        <v>165</v>
      </c>
      <c r="B34" s="10">
        <v>240</v>
      </c>
      <c r="C34" s="10">
        <v>40</v>
      </c>
      <c r="D34" s="12">
        <v>-81.900000000000006</v>
      </c>
    </row>
    <row r="35" spans="1:4" ht="15.6" x14ac:dyDescent="0.3">
      <c r="A35" s="4" t="s">
        <v>166</v>
      </c>
      <c r="B35" s="10">
        <v>70</v>
      </c>
      <c r="C35" s="10">
        <v>20</v>
      </c>
      <c r="D35" s="12">
        <v>-75.3</v>
      </c>
    </row>
    <row r="36" spans="1:4" ht="15.6" x14ac:dyDescent="0.3">
      <c r="A36" s="4" t="s">
        <v>167</v>
      </c>
      <c r="B36" s="10">
        <v>80</v>
      </c>
      <c r="C36" s="10">
        <v>30</v>
      </c>
      <c r="D36" s="12">
        <v>-58.2</v>
      </c>
    </row>
    <row r="37" spans="1:4" ht="15.6" x14ac:dyDescent="0.3">
      <c r="A37" s="4" t="s">
        <v>168</v>
      </c>
      <c r="B37" s="10">
        <v>120</v>
      </c>
      <c r="C37" s="10">
        <v>40</v>
      </c>
      <c r="D37" s="12">
        <v>-68.900000000000006</v>
      </c>
    </row>
    <row r="38" spans="1:4" ht="15.6" x14ac:dyDescent="0.3">
      <c r="A38" s="4" t="s">
        <v>169</v>
      </c>
      <c r="B38" s="10">
        <v>70</v>
      </c>
      <c r="C38" s="10">
        <v>10</v>
      </c>
      <c r="D38" s="12">
        <v>-89.2</v>
      </c>
    </row>
    <row r="39" spans="1:4" ht="15.6" x14ac:dyDescent="0.3">
      <c r="A39" s="4" t="s">
        <v>170</v>
      </c>
      <c r="B39" s="10">
        <v>160</v>
      </c>
      <c r="C39" s="10">
        <v>30</v>
      </c>
      <c r="D39" s="12">
        <v>-84.4</v>
      </c>
    </row>
    <row r="40" spans="1:4" ht="15.6" x14ac:dyDescent="0.3">
      <c r="A40" s="4" t="s">
        <v>171</v>
      </c>
      <c r="B40" s="10">
        <v>10</v>
      </c>
      <c r="C40" s="10">
        <v>0</v>
      </c>
      <c r="D40" s="12"/>
    </row>
    <row r="41" spans="1:4" ht="15.6" x14ac:dyDescent="0.3">
      <c r="A41" s="4" t="s">
        <v>90</v>
      </c>
      <c r="B41" s="10">
        <v>3950</v>
      </c>
      <c r="C41" s="10">
        <v>1040</v>
      </c>
      <c r="D41" s="12">
        <v>-73.8</v>
      </c>
    </row>
  </sheetData>
  <pageMargins left="0.7" right="0.7" top="0.75" bottom="0.75" header="0.3" footer="0.3"/>
  <pageSetup paperSize="9" orientation="portrait" horizontalDpi="300" verticalDpi="30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17"/>
  <sheetViews>
    <sheetView workbookViewId="0"/>
  </sheetViews>
  <sheetFormatPr defaultColWidth="11.54296875" defaultRowHeight="15" x14ac:dyDescent="0.25"/>
  <cols>
    <col min="1" max="1" width="36.1796875" customWidth="1"/>
    <col min="2" max="4" width="14.6328125" customWidth="1"/>
  </cols>
  <sheetData>
    <row r="1" spans="1:4" ht="15.6" x14ac:dyDescent="0.3">
      <c r="A1" s="3" t="s">
        <v>172</v>
      </c>
    </row>
    <row r="2" spans="1:4" x14ac:dyDescent="0.25">
      <c r="A2" t="s">
        <v>88</v>
      </c>
    </row>
    <row r="3" spans="1:4" x14ac:dyDescent="0.25">
      <c r="A3" s="2" t="str">
        <f>HYPERLINK("#'Contents'!A15", "Return to table of contents")</f>
        <v>Return to table of contents</v>
      </c>
    </row>
    <row r="4" spans="1:4" ht="31.2" x14ac:dyDescent="0.3">
      <c r="A4" s="4" t="s">
        <v>49</v>
      </c>
      <c r="B4" s="8" t="s">
        <v>133</v>
      </c>
      <c r="C4" s="8" t="s">
        <v>134</v>
      </c>
      <c r="D4" s="8" t="s">
        <v>135</v>
      </c>
    </row>
    <row r="5" spans="1:4" ht="15.6" x14ac:dyDescent="0.3">
      <c r="A5" s="4" t="s">
        <v>173</v>
      </c>
      <c r="B5" s="10">
        <v>240</v>
      </c>
      <c r="C5" s="10">
        <v>80</v>
      </c>
      <c r="D5" s="12">
        <v>-67.8</v>
      </c>
    </row>
    <row r="6" spans="1:4" ht="15.6" x14ac:dyDescent="0.3">
      <c r="A6" s="4" t="s">
        <v>174</v>
      </c>
      <c r="B6" s="10">
        <v>270</v>
      </c>
      <c r="C6" s="10">
        <v>110</v>
      </c>
      <c r="D6" s="12">
        <v>-60.2</v>
      </c>
    </row>
    <row r="7" spans="1:4" ht="15.6" x14ac:dyDescent="0.3">
      <c r="A7" s="4" t="s">
        <v>175</v>
      </c>
      <c r="B7" s="10">
        <v>340</v>
      </c>
      <c r="C7" s="10">
        <v>140</v>
      </c>
      <c r="D7" s="12">
        <v>-60.2</v>
      </c>
    </row>
    <row r="8" spans="1:4" ht="15.6" x14ac:dyDescent="0.3">
      <c r="A8" s="4" t="s">
        <v>176</v>
      </c>
      <c r="B8" s="10">
        <v>920</v>
      </c>
      <c r="C8" s="10">
        <v>210</v>
      </c>
      <c r="D8" s="12">
        <v>-77.2</v>
      </c>
    </row>
    <row r="9" spans="1:4" ht="15.6" x14ac:dyDescent="0.3">
      <c r="A9" s="4" t="s">
        <v>177</v>
      </c>
      <c r="B9" s="10">
        <v>240</v>
      </c>
      <c r="C9" s="10">
        <v>60</v>
      </c>
      <c r="D9" s="12">
        <v>-74.5</v>
      </c>
    </row>
    <row r="10" spans="1:4" ht="15.6" x14ac:dyDescent="0.3">
      <c r="A10" s="4" t="s">
        <v>178</v>
      </c>
      <c r="B10" s="10">
        <v>670</v>
      </c>
      <c r="C10" s="10">
        <v>80</v>
      </c>
      <c r="D10" s="12">
        <v>-88.1</v>
      </c>
    </row>
    <row r="11" spans="1:4" ht="15.6" x14ac:dyDescent="0.3">
      <c r="A11" s="4" t="s">
        <v>179</v>
      </c>
      <c r="B11" s="10">
        <v>260</v>
      </c>
      <c r="C11" s="10">
        <v>50</v>
      </c>
      <c r="D11" s="12">
        <v>-80.599999999999994</v>
      </c>
    </row>
    <row r="12" spans="1:4" ht="15.6" x14ac:dyDescent="0.3">
      <c r="A12" s="4" t="s">
        <v>180</v>
      </c>
      <c r="B12" s="10">
        <v>220</v>
      </c>
      <c r="C12" s="10">
        <v>100</v>
      </c>
      <c r="D12" s="12">
        <v>-55.6</v>
      </c>
    </row>
    <row r="13" spans="1:4" ht="15.6" x14ac:dyDescent="0.3">
      <c r="A13" s="4" t="s">
        <v>181</v>
      </c>
      <c r="B13" s="10">
        <v>310</v>
      </c>
      <c r="C13" s="10">
        <v>70</v>
      </c>
      <c r="D13" s="12">
        <v>-77.2</v>
      </c>
    </row>
    <row r="14" spans="1:4" ht="15.6" x14ac:dyDescent="0.3">
      <c r="A14" s="4" t="s">
        <v>182</v>
      </c>
      <c r="B14" s="10">
        <v>190</v>
      </c>
      <c r="C14" s="10">
        <v>50</v>
      </c>
      <c r="D14" s="12">
        <v>-76.400000000000006</v>
      </c>
    </row>
    <row r="15" spans="1:4" ht="15.6" x14ac:dyDescent="0.3">
      <c r="A15" s="4" t="s">
        <v>183</v>
      </c>
      <c r="B15" s="10">
        <v>290</v>
      </c>
      <c r="C15" s="10">
        <v>100</v>
      </c>
      <c r="D15" s="12">
        <v>-65.3</v>
      </c>
    </row>
    <row r="16" spans="1:4" ht="15.6" x14ac:dyDescent="0.3">
      <c r="A16" s="4" t="s">
        <v>171</v>
      </c>
      <c r="B16" s="10">
        <v>0</v>
      </c>
      <c r="C16" s="10">
        <v>0</v>
      </c>
      <c r="D16" s="12"/>
    </row>
    <row r="17" spans="1:4" ht="15.6" x14ac:dyDescent="0.3">
      <c r="A17" s="4" t="s">
        <v>90</v>
      </c>
      <c r="B17" s="10">
        <v>3950</v>
      </c>
      <c r="C17" s="10">
        <v>1040</v>
      </c>
      <c r="D17" s="12">
        <v>-73.8</v>
      </c>
    </row>
  </sheetData>
  <pageMargins left="0.7" right="0.7" top="0.75" bottom="0.75" header="0.3" footer="0.3"/>
  <pageSetup paperSize="9" orientation="portrait" horizontalDpi="300" verticalDpi="300"/>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7"/>
  <sheetViews>
    <sheetView workbookViewId="0"/>
  </sheetViews>
  <sheetFormatPr defaultColWidth="11.54296875" defaultRowHeight="15" x14ac:dyDescent="0.25"/>
  <cols>
    <col min="1" max="1" width="36.1796875" customWidth="1"/>
    <col min="2" max="4" width="18.1796875" customWidth="1"/>
  </cols>
  <sheetData>
    <row r="1" spans="1:4" ht="15.6" x14ac:dyDescent="0.3">
      <c r="A1" s="3" t="s">
        <v>184</v>
      </c>
    </row>
    <row r="2" spans="1:4" x14ac:dyDescent="0.25">
      <c r="A2" t="s">
        <v>88</v>
      </c>
    </row>
    <row r="3" spans="1:4" x14ac:dyDescent="0.25">
      <c r="A3" t="s">
        <v>185</v>
      </c>
    </row>
    <row r="4" spans="1:4" x14ac:dyDescent="0.25">
      <c r="A4" s="2" t="str">
        <f>HYPERLINK("#'Contents'!A16", "Return to table of contents")</f>
        <v>Return to table of contents</v>
      </c>
    </row>
    <row r="5" spans="1:4" ht="31.2" x14ac:dyDescent="0.3">
      <c r="A5" s="4" t="s">
        <v>49</v>
      </c>
      <c r="B5" s="8" t="s">
        <v>33</v>
      </c>
      <c r="C5" s="8" t="s">
        <v>186</v>
      </c>
      <c r="D5" s="8" t="s">
        <v>187</v>
      </c>
    </row>
    <row r="6" spans="1:4" ht="15.6" x14ac:dyDescent="0.3">
      <c r="A6" s="4" t="s">
        <v>173</v>
      </c>
      <c r="B6" s="10">
        <v>80</v>
      </c>
      <c r="C6" s="10">
        <v>94216</v>
      </c>
      <c r="D6" s="12">
        <v>0.1</v>
      </c>
    </row>
    <row r="7" spans="1:4" ht="15.6" x14ac:dyDescent="0.3">
      <c r="A7" s="4" t="s">
        <v>174</v>
      </c>
      <c r="B7" s="10">
        <v>110</v>
      </c>
      <c r="C7" s="10">
        <v>100014</v>
      </c>
      <c r="D7" s="12">
        <v>0.1</v>
      </c>
    </row>
    <row r="8" spans="1:4" ht="15.6" x14ac:dyDescent="0.3">
      <c r="A8" s="4" t="s">
        <v>175</v>
      </c>
      <c r="B8" s="10">
        <v>140</v>
      </c>
      <c r="C8" s="10">
        <v>139440</v>
      </c>
      <c r="D8" s="12">
        <v>0.1</v>
      </c>
    </row>
    <row r="9" spans="1:4" ht="15.6" x14ac:dyDescent="0.3">
      <c r="A9" s="4" t="s">
        <v>176</v>
      </c>
      <c r="B9" s="10">
        <v>210</v>
      </c>
      <c r="C9" s="10">
        <v>236700</v>
      </c>
      <c r="D9" s="12">
        <v>0.1</v>
      </c>
    </row>
    <row r="10" spans="1:4" ht="15.6" x14ac:dyDescent="0.3">
      <c r="A10" s="4" t="s">
        <v>177</v>
      </c>
      <c r="B10" s="10">
        <v>60</v>
      </c>
      <c r="C10" s="10">
        <v>87566</v>
      </c>
      <c r="D10" s="12">
        <v>0.1</v>
      </c>
    </row>
    <row r="11" spans="1:4" ht="15.6" x14ac:dyDescent="0.3">
      <c r="A11" s="4" t="s">
        <v>178</v>
      </c>
      <c r="B11" s="10">
        <v>80</v>
      </c>
      <c r="C11" s="10">
        <v>96534</v>
      </c>
      <c r="D11" s="12">
        <v>0.1</v>
      </c>
    </row>
    <row r="12" spans="1:4" ht="15.6" x14ac:dyDescent="0.3">
      <c r="A12" s="4" t="s">
        <v>179</v>
      </c>
      <c r="B12" s="10">
        <v>50</v>
      </c>
      <c r="C12" s="10">
        <v>71354</v>
      </c>
      <c r="D12" s="12">
        <v>0.1</v>
      </c>
    </row>
    <row r="13" spans="1:4" ht="15.6" x14ac:dyDescent="0.3">
      <c r="A13" s="4" t="s">
        <v>180</v>
      </c>
      <c r="B13" s="10">
        <v>100</v>
      </c>
      <c r="C13" s="10">
        <v>95058</v>
      </c>
      <c r="D13" s="12">
        <v>0.1</v>
      </c>
    </row>
    <row r="14" spans="1:4" ht="15.6" x14ac:dyDescent="0.3">
      <c r="A14" s="4" t="s">
        <v>181</v>
      </c>
      <c r="B14" s="10">
        <v>70</v>
      </c>
      <c r="C14" s="10">
        <v>87224</v>
      </c>
      <c r="D14" s="12">
        <v>0.1</v>
      </c>
    </row>
    <row r="15" spans="1:4" ht="15.6" x14ac:dyDescent="0.3">
      <c r="A15" s="4" t="s">
        <v>182</v>
      </c>
      <c r="B15" s="10">
        <v>50</v>
      </c>
      <c r="C15" s="10">
        <v>95209</v>
      </c>
      <c r="D15" s="14">
        <v>0.05</v>
      </c>
    </row>
    <row r="16" spans="1:4" ht="15.6" x14ac:dyDescent="0.3">
      <c r="A16" s="4" t="s">
        <v>183</v>
      </c>
      <c r="B16" s="10">
        <v>100</v>
      </c>
      <c r="C16" s="10">
        <v>112524</v>
      </c>
      <c r="D16" s="12">
        <v>0.1</v>
      </c>
    </row>
    <row r="17" spans="1:4" ht="15.6" x14ac:dyDescent="0.3">
      <c r="A17" s="4" t="s">
        <v>90</v>
      </c>
      <c r="B17" s="10">
        <v>1040</v>
      </c>
      <c r="C17" s="10">
        <v>1215839</v>
      </c>
      <c r="D17" s="12">
        <v>0.1</v>
      </c>
    </row>
  </sheetData>
  <pageMargins left="0.7" right="0.7" top="0.75" bottom="0.75" header="0.3" footer="0.3"/>
  <pageSetup paperSize="9" orientation="portrait" horizontalDpi="300" verticalDpi="300"/>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23"/>
  <sheetViews>
    <sheetView workbookViewId="0"/>
  </sheetViews>
  <sheetFormatPr defaultColWidth="11.54296875" defaultRowHeight="15" x14ac:dyDescent="0.25"/>
  <cols>
    <col min="1" max="1" width="28.1796875" customWidth="1"/>
    <col min="2" max="4" width="12.6328125" customWidth="1"/>
  </cols>
  <sheetData>
    <row r="1" spans="1:4" ht="15.6" x14ac:dyDescent="0.3">
      <c r="A1" s="3" t="s">
        <v>188</v>
      </c>
    </row>
    <row r="2" spans="1:4" x14ac:dyDescent="0.25">
      <c r="A2" t="s">
        <v>88</v>
      </c>
    </row>
    <row r="3" spans="1:4" x14ac:dyDescent="0.25">
      <c r="A3" s="2" t="str">
        <f>HYPERLINK("#'Contents'!A17", "Return to table of contents")</f>
        <v>Return to table of contents</v>
      </c>
    </row>
    <row r="4" spans="1:4" ht="31.2" x14ac:dyDescent="0.3">
      <c r="A4" s="4" t="s">
        <v>43</v>
      </c>
      <c r="B4" s="8" t="s">
        <v>92</v>
      </c>
      <c r="C4" s="8" t="s">
        <v>93</v>
      </c>
      <c r="D4" s="8" t="s">
        <v>90</v>
      </c>
    </row>
    <row r="5" spans="1:4" ht="15.6" x14ac:dyDescent="0.3">
      <c r="A5" s="4" t="s">
        <v>189</v>
      </c>
      <c r="B5" s="10">
        <v>30</v>
      </c>
      <c r="C5" s="10">
        <v>50</v>
      </c>
      <c r="D5" s="10">
        <v>80</v>
      </c>
    </row>
    <row r="6" spans="1:4" ht="15.6" x14ac:dyDescent="0.3">
      <c r="A6" s="4" t="s">
        <v>190</v>
      </c>
      <c r="B6" s="10">
        <v>30</v>
      </c>
      <c r="C6" s="10">
        <v>50</v>
      </c>
      <c r="D6" s="10">
        <v>70</v>
      </c>
    </row>
    <row r="7" spans="1:4" ht="15.6" x14ac:dyDescent="0.3">
      <c r="A7" s="4" t="s">
        <v>191</v>
      </c>
      <c r="B7" s="10">
        <v>30</v>
      </c>
      <c r="C7" s="10">
        <v>50</v>
      </c>
      <c r="D7" s="10">
        <v>80</v>
      </c>
    </row>
    <row r="8" spans="1:4" ht="15.6" x14ac:dyDescent="0.3">
      <c r="A8" s="4" t="s">
        <v>192</v>
      </c>
      <c r="B8" s="10">
        <v>10</v>
      </c>
      <c r="C8" s="10">
        <v>30</v>
      </c>
      <c r="D8" s="10">
        <v>40</v>
      </c>
    </row>
    <row r="9" spans="1:4" ht="15.6" x14ac:dyDescent="0.3">
      <c r="A9" s="4" t="s">
        <v>193</v>
      </c>
      <c r="B9" s="10">
        <v>20</v>
      </c>
      <c r="C9" s="10">
        <v>30</v>
      </c>
      <c r="D9" s="10">
        <v>50</v>
      </c>
    </row>
    <row r="10" spans="1:4" ht="15.6" x14ac:dyDescent="0.3">
      <c r="A10" s="4" t="s">
        <v>194</v>
      </c>
      <c r="B10" s="10">
        <v>30</v>
      </c>
      <c r="C10" s="10">
        <v>30</v>
      </c>
      <c r="D10" s="10">
        <v>60</v>
      </c>
    </row>
    <row r="11" spans="1:4" ht="15.6" x14ac:dyDescent="0.3">
      <c r="A11" s="4" t="s">
        <v>195</v>
      </c>
      <c r="B11" s="10">
        <v>20</v>
      </c>
      <c r="C11" s="10">
        <v>30</v>
      </c>
      <c r="D11" s="10">
        <v>50</v>
      </c>
    </row>
    <row r="12" spans="1:4" ht="15.6" x14ac:dyDescent="0.3">
      <c r="A12" s="4" t="s">
        <v>151</v>
      </c>
      <c r="B12" s="10">
        <v>20</v>
      </c>
      <c r="C12" s="10">
        <v>20</v>
      </c>
      <c r="D12" s="10">
        <v>40</v>
      </c>
    </row>
    <row r="13" spans="1:4" ht="15.6" x14ac:dyDescent="0.3">
      <c r="A13" s="4" t="s">
        <v>196</v>
      </c>
      <c r="B13" s="10">
        <v>30</v>
      </c>
      <c r="C13" s="10">
        <v>40</v>
      </c>
      <c r="D13" s="10">
        <v>70</v>
      </c>
    </row>
    <row r="14" spans="1:4" ht="15.6" x14ac:dyDescent="0.3">
      <c r="A14" s="4" t="s">
        <v>182</v>
      </c>
      <c r="B14" s="10">
        <v>10</v>
      </c>
      <c r="C14" s="10">
        <v>10</v>
      </c>
      <c r="D14" s="10">
        <v>30</v>
      </c>
    </row>
    <row r="15" spans="1:4" ht="15.6" x14ac:dyDescent="0.3">
      <c r="A15" s="4" t="s">
        <v>197</v>
      </c>
      <c r="B15" s="10">
        <v>30</v>
      </c>
      <c r="C15" s="10">
        <v>30</v>
      </c>
      <c r="D15" s="10">
        <v>60</v>
      </c>
    </row>
    <row r="16" spans="1:4" ht="15.6" x14ac:dyDescent="0.3">
      <c r="A16" s="4" t="s">
        <v>198</v>
      </c>
      <c r="B16" s="10">
        <v>20</v>
      </c>
      <c r="C16" s="10">
        <v>20</v>
      </c>
      <c r="D16" s="10">
        <v>40</v>
      </c>
    </row>
    <row r="17" spans="1:4" ht="15.6" x14ac:dyDescent="0.3">
      <c r="A17" s="4" t="s">
        <v>199</v>
      </c>
      <c r="B17" s="10">
        <v>20</v>
      </c>
      <c r="C17" s="10">
        <v>40</v>
      </c>
      <c r="D17" s="10">
        <v>60</v>
      </c>
    </row>
    <row r="18" spans="1:4" ht="15.6" x14ac:dyDescent="0.3">
      <c r="A18" s="4" t="s">
        <v>200</v>
      </c>
      <c r="B18" s="10">
        <v>20</v>
      </c>
      <c r="C18" s="10">
        <v>30</v>
      </c>
      <c r="D18" s="10">
        <v>60</v>
      </c>
    </row>
    <row r="19" spans="1:4" ht="15.6" x14ac:dyDescent="0.3">
      <c r="A19" s="4" t="s">
        <v>201</v>
      </c>
      <c r="B19" s="10">
        <v>30</v>
      </c>
      <c r="C19" s="10">
        <v>30</v>
      </c>
      <c r="D19" s="10">
        <v>60</v>
      </c>
    </row>
    <row r="20" spans="1:4" ht="15.6" x14ac:dyDescent="0.3">
      <c r="A20" s="4" t="s">
        <v>202</v>
      </c>
      <c r="B20" s="10">
        <v>30</v>
      </c>
      <c r="C20" s="10">
        <v>40</v>
      </c>
      <c r="D20" s="10">
        <v>70</v>
      </c>
    </row>
    <row r="21" spans="1:4" ht="15.6" x14ac:dyDescent="0.3">
      <c r="A21" s="4" t="s">
        <v>203</v>
      </c>
      <c r="B21" s="10">
        <v>30</v>
      </c>
      <c r="C21" s="10">
        <v>50</v>
      </c>
      <c r="D21" s="10">
        <v>80</v>
      </c>
    </row>
    <row r="22" spans="1:4" ht="15.6" x14ac:dyDescent="0.3">
      <c r="A22" s="4" t="s">
        <v>204</v>
      </c>
      <c r="B22" s="10">
        <v>10</v>
      </c>
      <c r="C22" s="10">
        <v>30</v>
      </c>
      <c r="D22" s="10">
        <v>50</v>
      </c>
    </row>
    <row r="23" spans="1:4" ht="15.6" x14ac:dyDescent="0.3">
      <c r="A23" s="4" t="s">
        <v>90</v>
      </c>
      <c r="B23" s="10">
        <v>420</v>
      </c>
      <c r="C23" s="10">
        <v>610</v>
      </c>
      <c r="D23" s="10">
        <v>1040</v>
      </c>
    </row>
  </sheetData>
  <pageMargins left="0.7" right="0.7" top="0.75" bottom="0.75" header="0.3" footer="0.3"/>
  <pageSetup paperSize="9" orientation="portrait" horizontalDpi="300" verticalDpi="300"/>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9"/>
  <sheetViews>
    <sheetView workbookViewId="0"/>
  </sheetViews>
  <sheetFormatPr defaultColWidth="11.54296875" defaultRowHeight="15" x14ac:dyDescent="0.25"/>
  <cols>
    <col min="1" max="1" width="36.1796875" customWidth="1"/>
    <col min="2" max="2" width="12.6328125" customWidth="1"/>
  </cols>
  <sheetData>
    <row r="1" spans="1:2" ht="15.6" x14ac:dyDescent="0.3">
      <c r="A1" s="3" t="s">
        <v>205</v>
      </c>
    </row>
    <row r="2" spans="1:2" x14ac:dyDescent="0.25">
      <c r="A2" t="s">
        <v>88</v>
      </c>
    </row>
    <row r="3" spans="1:2" x14ac:dyDescent="0.25">
      <c r="A3" s="2" t="str">
        <f>HYPERLINK("#'Contents'!A18", "Return to table of contents")</f>
        <v>Return to table of contents</v>
      </c>
    </row>
    <row r="4" spans="1:2" ht="15.6" x14ac:dyDescent="0.3">
      <c r="A4" s="4" t="s">
        <v>206</v>
      </c>
      <c r="B4" s="8" t="s">
        <v>33</v>
      </c>
    </row>
    <row r="5" spans="1:2" ht="15.6" x14ac:dyDescent="0.3">
      <c r="A5" s="4" t="s">
        <v>207</v>
      </c>
      <c r="B5" s="10">
        <v>930</v>
      </c>
    </row>
    <row r="6" spans="1:2" ht="15.6" x14ac:dyDescent="0.3">
      <c r="A6" s="4" t="s">
        <v>208</v>
      </c>
      <c r="B6" s="10">
        <v>0</v>
      </c>
    </row>
    <row r="7" spans="1:2" ht="15.6" x14ac:dyDescent="0.3">
      <c r="A7" s="4" t="s">
        <v>209</v>
      </c>
      <c r="B7" s="10">
        <v>0</v>
      </c>
    </row>
    <row r="8" spans="1:2" ht="15.6" x14ac:dyDescent="0.3">
      <c r="A8" s="4" t="s">
        <v>89</v>
      </c>
      <c r="B8" s="10">
        <v>110</v>
      </c>
    </row>
    <row r="9" spans="1:2" ht="15.6" x14ac:dyDescent="0.3">
      <c r="A9" s="4" t="s">
        <v>90</v>
      </c>
      <c r="B9" s="10">
        <v>1040</v>
      </c>
    </row>
  </sheetData>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6"/>
  <sheetViews>
    <sheetView workbookViewId="0"/>
  </sheetViews>
  <sheetFormatPr defaultColWidth="11.54296875" defaultRowHeight="15" x14ac:dyDescent="0.25"/>
  <cols>
    <col min="1" max="1" width="35" customWidth="1"/>
    <col min="2" max="2" width="120.6328125" customWidth="1"/>
  </cols>
  <sheetData>
    <row r="1" spans="1:1" ht="21" x14ac:dyDescent="0.4">
      <c r="A1" s="1" t="s">
        <v>12</v>
      </c>
    </row>
    <row r="2" spans="1:1" ht="24.9" customHeight="1" x14ac:dyDescent="0.25">
      <c r="A2" t="s">
        <v>13</v>
      </c>
    </row>
    <row r="3" spans="1:1" x14ac:dyDescent="0.25">
      <c r="A3" t="s">
        <v>14</v>
      </c>
    </row>
    <row r="4" spans="1:1" x14ac:dyDescent="0.25">
      <c r="A4" t="s">
        <v>15</v>
      </c>
    </row>
    <row r="5" spans="1:1" ht="24.9" customHeight="1" x14ac:dyDescent="0.3">
      <c r="A5" s="3" t="s">
        <v>16</v>
      </c>
    </row>
    <row r="6" spans="1:1" x14ac:dyDescent="0.25">
      <c r="A6" t="s">
        <v>17</v>
      </c>
    </row>
    <row r="7" spans="1:1" x14ac:dyDescent="0.25">
      <c r="A7" t="s">
        <v>18</v>
      </c>
    </row>
    <row r="8" spans="1:1" ht="24.9" customHeight="1" x14ac:dyDescent="0.3">
      <c r="A8" s="3" t="s">
        <v>19</v>
      </c>
    </row>
    <row r="9" spans="1:1" x14ac:dyDescent="0.25">
      <c r="A9" t="s">
        <v>20</v>
      </c>
    </row>
    <row r="10" spans="1:1" ht="24.9" customHeight="1" x14ac:dyDescent="0.25">
      <c r="A10" t="s">
        <v>21</v>
      </c>
    </row>
    <row r="11" spans="1:1" x14ac:dyDescent="0.25">
      <c r="A11" s="2" t="s">
        <v>22</v>
      </c>
    </row>
    <row r="12" spans="1:1" ht="24.9" customHeight="1" x14ac:dyDescent="0.3">
      <c r="A12" s="3" t="s">
        <v>23</v>
      </c>
    </row>
    <row r="13" spans="1:1" x14ac:dyDescent="0.25">
      <c r="A13" t="s">
        <v>24</v>
      </c>
    </row>
    <row r="14" spans="1:1" ht="24.9" customHeight="1" x14ac:dyDescent="0.3">
      <c r="A14" s="3" t="s">
        <v>25</v>
      </c>
    </row>
    <row r="15" spans="1:1" x14ac:dyDescent="0.25">
      <c r="A15" t="s">
        <v>26</v>
      </c>
    </row>
    <row r="16" spans="1:1" x14ac:dyDescent="0.25">
      <c r="A16" t="s">
        <v>27</v>
      </c>
    </row>
    <row r="17" spans="1:2" ht="24.9" customHeight="1" x14ac:dyDescent="0.3">
      <c r="A17" s="3" t="s">
        <v>28</v>
      </c>
    </row>
    <row r="18" spans="1:2" x14ac:dyDescent="0.25">
      <c r="A18" t="s">
        <v>29</v>
      </c>
    </row>
    <row r="19" spans="1:2" ht="24.9" customHeight="1" x14ac:dyDescent="0.3">
      <c r="A19" s="3" t="s">
        <v>30</v>
      </c>
    </row>
    <row r="20" spans="1:2" ht="24.9" customHeight="1" x14ac:dyDescent="0.3">
      <c r="A20" s="4" t="s">
        <v>31</v>
      </c>
      <c r="B20" s="4" t="s">
        <v>32</v>
      </c>
    </row>
    <row r="21" spans="1:2" ht="30" x14ac:dyDescent="0.25">
      <c r="A21" t="s">
        <v>33</v>
      </c>
      <c r="B21" s="5" t="s">
        <v>34</v>
      </c>
    </row>
    <row r="22" spans="1:2" ht="30" x14ac:dyDescent="0.25">
      <c r="A22" t="s">
        <v>35</v>
      </c>
      <c r="B22" s="5" t="s">
        <v>36</v>
      </c>
    </row>
    <row r="23" spans="1:2" ht="45" x14ac:dyDescent="0.25">
      <c r="A23" t="s">
        <v>37</v>
      </c>
      <c r="B23" s="5" t="s">
        <v>38</v>
      </c>
    </row>
    <row r="24" spans="1:2" ht="30" x14ac:dyDescent="0.25">
      <c r="A24" t="s">
        <v>39</v>
      </c>
      <c r="B24" s="5" t="s">
        <v>40</v>
      </c>
    </row>
    <row r="25" spans="1:2" ht="30" x14ac:dyDescent="0.25">
      <c r="A25" t="s">
        <v>41</v>
      </c>
      <c r="B25" s="5" t="s">
        <v>42</v>
      </c>
    </row>
    <row r="26" spans="1:2" ht="45" x14ac:dyDescent="0.25">
      <c r="A26" t="s">
        <v>43</v>
      </c>
      <c r="B26" s="5" t="s">
        <v>44</v>
      </c>
    </row>
    <row r="27" spans="1:2" ht="30" x14ac:dyDescent="0.25">
      <c r="A27" t="s">
        <v>45</v>
      </c>
      <c r="B27" s="5" t="s">
        <v>46</v>
      </c>
    </row>
    <row r="28" spans="1:2" x14ac:dyDescent="0.25">
      <c r="A28" t="s">
        <v>47</v>
      </c>
      <c r="B28" s="5" t="s">
        <v>48</v>
      </c>
    </row>
    <row r="29" spans="1:2" ht="45" x14ac:dyDescent="0.25">
      <c r="A29" t="s">
        <v>49</v>
      </c>
      <c r="B29" s="5" t="s">
        <v>50</v>
      </c>
    </row>
    <row r="30" spans="1:2" ht="30" x14ac:dyDescent="0.25">
      <c r="A30" t="s">
        <v>51</v>
      </c>
      <c r="B30" s="5" t="s">
        <v>52</v>
      </c>
    </row>
    <row r="31" spans="1:2" ht="30" x14ac:dyDescent="0.25">
      <c r="A31" t="s">
        <v>53</v>
      </c>
      <c r="B31" s="5" t="s">
        <v>54</v>
      </c>
    </row>
    <row r="32" spans="1:2" x14ac:dyDescent="0.25">
      <c r="A32" t="s">
        <v>55</v>
      </c>
      <c r="B32" s="5" t="s">
        <v>56</v>
      </c>
    </row>
    <row r="33" spans="1:2" x14ac:dyDescent="0.25">
      <c r="A33" t="s">
        <v>57</v>
      </c>
      <c r="B33" s="5" t="s">
        <v>58</v>
      </c>
    </row>
    <row r="34" spans="1:2" x14ac:dyDescent="0.25">
      <c r="A34" t="s">
        <v>59</v>
      </c>
      <c r="B34" s="5" t="s">
        <v>60</v>
      </c>
    </row>
    <row r="35" spans="1:2" ht="45" x14ac:dyDescent="0.25">
      <c r="A35" t="s">
        <v>61</v>
      </c>
      <c r="B35" s="5" t="s">
        <v>62</v>
      </c>
    </row>
    <row r="36" spans="1:2" x14ac:dyDescent="0.25">
      <c r="A36" t="s">
        <v>63</v>
      </c>
      <c r="B36" s="5" t="s">
        <v>64</v>
      </c>
    </row>
  </sheetData>
  <hyperlinks>
    <hyperlink ref="A11" r:id="rId1" xr:uid="{00000000-0004-0000-0100-000000000000}"/>
  </hyperlinks>
  <pageMargins left="0.7" right="0.7" top="0.75" bottom="0.75" header="0.3" footer="0.3"/>
  <pageSetup paperSize="9" orientation="portrait" horizontalDpi="300" verticalDpi="300"/>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9"/>
  <sheetViews>
    <sheetView tabSelected="1" workbookViewId="0"/>
  </sheetViews>
  <sheetFormatPr defaultColWidth="11.54296875" defaultRowHeight="15" x14ac:dyDescent="0.25"/>
  <cols>
    <col min="1" max="1" width="10.6328125" customWidth="1"/>
    <col min="2" max="2" width="36.6328125" customWidth="1"/>
  </cols>
  <sheetData>
    <row r="1" spans="1:2" ht="102.6" customHeight="1" x14ac:dyDescent="0.4">
      <c r="A1" s="1" t="s">
        <v>65</v>
      </c>
    </row>
    <row r="2" spans="1:2" ht="15.6" x14ac:dyDescent="0.3">
      <c r="A2" s="3" t="s">
        <v>66</v>
      </c>
    </row>
    <row r="3" spans="1:2" ht="15.6" x14ac:dyDescent="0.3">
      <c r="A3" s="3" t="s">
        <v>67</v>
      </c>
      <c r="B3" t="s">
        <v>68</v>
      </c>
    </row>
    <row r="4" spans="1:2" ht="15.6" x14ac:dyDescent="0.3">
      <c r="A4" s="3" t="s">
        <v>69</v>
      </c>
      <c r="B4" t="s">
        <v>70</v>
      </c>
    </row>
    <row r="5" spans="1:2" ht="24.9" customHeight="1" x14ac:dyDescent="0.3">
      <c r="A5" s="6" t="s">
        <v>71</v>
      </c>
    </row>
    <row r="6" spans="1:2" ht="15.6" x14ac:dyDescent="0.3">
      <c r="A6" s="4" t="s">
        <v>210</v>
      </c>
      <c r="B6" s="4" t="s">
        <v>211</v>
      </c>
    </row>
    <row r="7" spans="1:2" x14ac:dyDescent="0.25">
      <c r="A7" s="13" t="str">
        <f>HYPERLINK("#'Notes'!A1", "Notes")</f>
        <v>Notes</v>
      </c>
      <c r="B7" s="2" t="str">
        <f>HYPERLINK("#'Notes'!A1", "Notes related to the data in this spreadsheet.")</f>
        <v>Notes related to the data in this spreadsheet.</v>
      </c>
    </row>
    <row r="8" spans="1:2" x14ac:dyDescent="0.25">
      <c r="A8" s="13" t="str">
        <f>HYPERLINK("#'Table 1'!A1", "Table 1")</f>
        <v>Table 1</v>
      </c>
      <c r="B8" s="2" t="str">
        <f>HYPERLINK("#'Table 1'!A1", "Jobseeker's Allowance Claimants and Recipients Time Series")</f>
        <v>Jobseeker's Allowance Claimants and Recipients Time Series</v>
      </c>
    </row>
    <row r="9" spans="1:2" x14ac:dyDescent="0.25">
      <c r="A9" s="13" t="str">
        <f>HYPERLINK("#'Table 2'!A1", "Table 2")</f>
        <v>Table 2</v>
      </c>
      <c r="B9" s="2" t="str">
        <f>HYPERLINK("#'Table 2'!A1", "Jobseeker's Allowance Claimants by Age and Gender")</f>
        <v>Jobseeker's Allowance Claimants by Age and Gender</v>
      </c>
    </row>
    <row r="10" spans="1:2" x14ac:dyDescent="0.25">
      <c r="A10" s="13" t="str">
        <f>HYPERLINK("#'Table 3'!A1", "Table 3")</f>
        <v>Table 3</v>
      </c>
      <c r="B10" s="2" t="str">
        <f>HYPERLINK("#'Table 3'!A1", "Jobseeker's Allowance Claimants Age of Youngest Child and Partner Status")</f>
        <v>Jobseeker's Allowance Claimants Age of Youngest Child and Partner Status</v>
      </c>
    </row>
    <row r="11" spans="1:2" x14ac:dyDescent="0.25">
      <c r="A11" s="13" t="str">
        <f>HYPERLINK("#'Table 4'!A1", "Table 4")</f>
        <v>Table 4</v>
      </c>
      <c r="B11" s="2" t="str">
        <f>HYPERLINK("#'Table 4'!A1", "Jobseeker's Allowance Claimants Time Series by Duration of Claim")</f>
        <v>Jobseeker's Allowance Claimants Time Series by Duration of Claim</v>
      </c>
    </row>
    <row r="12" spans="1:2" x14ac:dyDescent="0.25">
      <c r="A12" s="13" t="str">
        <f>HYPERLINK("#'Table 5'!A1", "Table 5")</f>
        <v>Table 5</v>
      </c>
      <c r="B12" s="2" t="str">
        <f>HYPERLINK("#'Table 5'!A1", "Jobseeker's Allowance Recipients by Average Weekly Benefit Payment")</f>
        <v>Jobseeker's Allowance Recipients by Average Weekly Benefit Payment</v>
      </c>
    </row>
    <row r="13" spans="1:2" x14ac:dyDescent="0.25">
      <c r="A13" s="13" t="str">
        <f>HYPERLINK("#'Table 6'!A1", "Table 6")</f>
        <v>Table 6</v>
      </c>
      <c r="B13" s="2" t="str">
        <f>HYPERLINK("#'Table 6'!A1", "Jobseeker's Allowance Claimants by Weekly Benefit Payment and Gender")</f>
        <v>Jobseeker's Allowance Claimants by Weekly Benefit Payment and Gender</v>
      </c>
    </row>
    <row r="14" spans="1:2" x14ac:dyDescent="0.25">
      <c r="A14" s="13" t="str">
        <f>HYPERLINK("#'Table 7'!A1", "Table 7")</f>
        <v>Table 7</v>
      </c>
      <c r="B14" s="2" t="str">
        <f>HYPERLINK("#'Table 7'!A1", "Jobseeker's Allowance Annual Change by Jobs and Benefits (Social Security) Office")</f>
        <v>Jobseeker's Allowance Annual Change by Jobs and Benefits (Social Security) Office</v>
      </c>
    </row>
    <row r="15" spans="1:2" x14ac:dyDescent="0.25">
      <c r="A15" s="13" t="str">
        <f>HYPERLINK("#'Table 8'!A1", "Table 8")</f>
        <v>Table 8</v>
      </c>
      <c r="B15" s="2" t="str">
        <f>HYPERLINK("#'Table 8'!A1", "Jobseeker's Allowance Annual Change by Local Government District")</f>
        <v>Jobseeker's Allowance Annual Change by Local Government District</v>
      </c>
    </row>
    <row r="16" spans="1:2" x14ac:dyDescent="0.25">
      <c r="A16" s="13" t="str">
        <f>HYPERLINK("#'Table 9'!A1", "Table 9")</f>
        <v>Table 9</v>
      </c>
      <c r="B16" s="2" t="str">
        <f>HYPERLINK("#'Table 9'!A1", "Jobseeker's Allowance Claimants by Local Government District and % of 16-65 Population")</f>
        <v>Jobseeker's Allowance Claimants by Local Government District and % of 16-65 Population</v>
      </c>
    </row>
    <row r="17" spans="1:2" x14ac:dyDescent="0.25">
      <c r="A17" s="13" t="str">
        <f>HYPERLINK("#'Table 10'!A1", "Table 10")</f>
        <v>Table 10</v>
      </c>
      <c r="B17" s="2" t="str">
        <f>HYPERLINK("#'Table 10'!A1", "Jobseeker's Allowance Claimants by Parliamentary Constituency and Gender")</f>
        <v>Jobseeker's Allowance Claimants by Parliamentary Constituency and Gender</v>
      </c>
    </row>
    <row r="18" spans="1:2" x14ac:dyDescent="0.25">
      <c r="A18" s="13" t="str">
        <f>HYPERLINK("#'Table 11'!A1", "Table 11")</f>
        <v>Table 11</v>
      </c>
      <c r="B18" s="2" t="str">
        <f>HYPERLINK("#'Table 11'!A1", "Jobseeker's Allowance by Type of Claim")</f>
        <v>Jobseeker's Allowance by Type of Claim</v>
      </c>
    </row>
    <row r="19" spans="1:2" ht="24.9" customHeight="1" x14ac:dyDescent="0.3">
      <c r="A19" s="6" t="s">
        <v>212</v>
      </c>
    </row>
    <row r="20" spans="1:2" x14ac:dyDescent="0.25">
      <c r="A20" t="s">
        <v>213</v>
      </c>
    </row>
    <row r="21" spans="1:2" x14ac:dyDescent="0.25">
      <c r="A21" t="s">
        <v>214</v>
      </c>
    </row>
    <row r="22" spans="1:2" x14ac:dyDescent="0.25">
      <c r="A22" t="s">
        <v>215</v>
      </c>
    </row>
    <row r="23" spans="1:2" x14ac:dyDescent="0.25">
      <c r="A23" t="s">
        <v>216</v>
      </c>
    </row>
    <row r="24" spans="1:2" x14ac:dyDescent="0.25">
      <c r="A24" t="s">
        <v>176</v>
      </c>
    </row>
    <row r="25" spans="1:2" x14ac:dyDescent="0.25">
      <c r="A25" t="s">
        <v>217</v>
      </c>
    </row>
    <row r="26" spans="1:2" ht="24.9" customHeight="1" x14ac:dyDescent="0.3">
      <c r="A26" s="3" t="s">
        <v>218</v>
      </c>
      <c r="B26" t="s">
        <v>219</v>
      </c>
    </row>
    <row r="27" spans="1:2" ht="15.6" x14ac:dyDescent="0.3">
      <c r="A27" s="3" t="s">
        <v>220</v>
      </c>
      <c r="B27" s="2" t="s">
        <v>10</v>
      </c>
    </row>
    <row r="28" spans="1:2" ht="24.9" customHeight="1" x14ac:dyDescent="0.3">
      <c r="A28" s="6" t="s">
        <v>221</v>
      </c>
    </row>
    <row r="29" spans="1:2" x14ac:dyDescent="0.25">
      <c r="A29" s="2" t="s">
        <v>222</v>
      </c>
    </row>
  </sheetData>
  <hyperlinks>
    <hyperlink ref="B27" r:id="rId1" xr:uid="{00000000-0004-0000-0200-000000000000}"/>
    <hyperlink ref="A29" r:id="rId2" xr:uid="{00000000-0004-0000-0200-000001000000}"/>
  </hyperlinks>
  <pageMargins left="0.7" right="0.7" top="0.75" bottom="0.75" header="0.3" footer="0.3"/>
  <pageSetup paperSize="9" orientation="portrait" horizontalDpi="300" verticalDpi="300"/>
  <drawing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4"/>
  <sheetViews>
    <sheetView workbookViewId="0"/>
  </sheetViews>
  <sheetFormatPr defaultColWidth="11.54296875" defaultRowHeight="15" x14ac:dyDescent="0.25"/>
  <cols>
    <col min="1" max="1" width="13.6328125" customWidth="1"/>
    <col min="2" max="2" width="76.6328125" customWidth="1"/>
  </cols>
  <sheetData>
    <row r="1" spans="1:2" ht="17.399999999999999" x14ac:dyDescent="0.3">
      <c r="A1" s="6" t="s">
        <v>72</v>
      </c>
    </row>
    <row r="2" spans="1:2" ht="24.9" customHeight="1" x14ac:dyDescent="0.25">
      <c r="A2" t="s">
        <v>73</v>
      </c>
    </row>
    <row r="3" spans="1:2" ht="15.6" x14ac:dyDescent="0.3">
      <c r="A3" s="4" t="s">
        <v>74</v>
      </c>
      <c r="B3" s="4" t="s">
        <v>75</v>
      </c>
    </row>
    <row r="4" spans="1:2" ht="30" x14ac:dyDescent="0.25">
      <c r="A4" s="7">
        <v>1</v>
      </c>
      <c r="B4" s="5" t="s">
        <v>76</v>
      </c>
    </row>
    <row r="5" spans="1:2" ht="30" x14ac:dyDescent="0.25">
      <c r="A5" s="7">
        <v>2</v>
      </c>
      <c r="B5" s="5" t="s">
        <v>77</v>
      </c>
    </row>
    <row r="6" spans="1:2" ht="30" x14ac:dyDescent="0.25">
      <c r="A6" s="7">
        <v>3</v>
      </c>
      <c r="B6" s="5" t="s">
        <v>78</v>
      </c>
    </row>
    <row r="7" spans="1:2" ht="15.6" x14ac:dyDescent="0.25">
      <c r="A7" s="7">
        <v>4</v>
      </c>
      <c r="B7" s="5" t="s">
        <v>79</v>
      </c>
    </row>
    <row r="8" spans="1:2" ht="30" x14ac:dyDescent="0.25">
      <c r="A8" s="7">
        <v>5</v>
      </c>
      <c r="B8" s="5" t="s">
        <v>80</v>
      </c>
    </row>
    <row r="9" spans="1:2" ht="15.6" x14ac:dyDescent="0.25">
      <c r="A9" s="7">
        <v>6</v>
      </c>
      <c r="B9" s="5" t="s">
        <v>81</v>
      </c>
    </row>
    <row r="10" spans="1:2" ht="45" x14ac:dyDescent="0.25">
      <c r="A10" s="7">
        <v>7</v>
      </c>
      <c r="B10" s="5" t="s">
        <v>82</v>
      </c>
    </row>
    <row r="11" spans="1:2" ht="60" x14ac:dyDescent="0.25">
      <c r="A11" s="7">
        <v>8</v>
      </c>
      <c r="B11" s="5" t="s">
        <v>83</v>
      </c>
    </row>
    <row r="12" spans="1:2" ht="45" x14ac:dyDescent="0.25">
      <c r="A12" s="7">
        <v>9</v>
      </c>
      <c r="B12" s="5" t="s">
        <v>84</v>
      </c>
    </row>
    <row r="13" spans="1:2" ht="30" x14ac:dyDescent="0.25">
      <c r="A13" s="7">
        <v>10</v>
      </c>
      <c r="B13" s="5" t="s">
        <v>85</v>
      </c>
    </row>
    <row r="14" spans="1:2" ht="105" x14ac:dyDescent="0.25">
      <c r="A14" s="7">
        <v>11</v>
      </c>
      <c r="B14" s="5" t="s">
        <v>86</v>
      </c>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5"/>
  <sheetViews>
    <sheetView workbookViewId="0"/>
  </sheetViews>
  <sheetFormatPr defaultColWidth="11.54296875" defaultRowHeight="15" x14ac:dyDescent="0.25"/>
  <cols>
    <col min="1" max="4" width="12.6328125" customWidth="1"/>
  </cols>
  <sheetData>
    <row r="1" spans="1:4" ht="15.6" x14ac:dyDescent="0.3">
      <c r="A1" s="3" t="s">
        <v>87</v>
      </c>
    </row>
    <row r="2" spans="1:4" x14ac:dyDescent="0.25">
      <c r="A2" t="s">
        <v>88</v>
      </c>
    </row>
    <row r="3" spans="1:4" x14ac:dyDescent="0.25">
      <c r="A3" s="2" t="str">
        <f>HYPERLINK("#'Contents'!A8", "Return to table of contents")</f>
        <v>Return to table of contents</v>
      </c>
    </row>
    <row r="4" spans="1:4" ht="15.6" x14ac:dyDescent="0.3">
      <c r="A4" s="4" t="s">
        <v>37</v>
      </c>
      <c r="B4" s="8" t="s">
        <v>35</v>
      </c>
      <c r="C4" s="8" t="s">
        <v>89</v>
      </c>
      <c r="D4" s="8" t="s">
        <v>90</v>
      </c>
    </row>
    <row r="5" spans="1:4" ht="15.6" x14ac:dyDescent="0.3">
      <c r="A5" s="9">
        <v>44255</v>
      </c>
      <c r="B5" s="10">
        <v>9670</v>
      </c>
      <c r="C5" s="10">
        <v>2140</v>
      </c>
      <c r="D5" s="10">
        <v>11810</v>
      </c>
    </row>
    <row r="6" spans="1:4" ht="15.6" x14ac:dyDescent="0.3">
      <c r="A6" s="9">
        <v>44347</v>
      </c>
      <c r="B6" s="10">
        <v>8430</v>
      </c>
      <c r="C6" s="10">
        <v>2370</v>
      </c>
      <c r="D6" s="10">
        <v>10800</v>
      </c>
    </row>
    <row r="7" spans="1:4" ht="15.6" x14ac:dyDescent="0.3">
      <c r="A7" s="9">
        <v>44439</v>
      </c>
      <c r="B7" s="10">
        <v>7730</v>
      </c>
      <c r="C7" s="10">
        <v>2460</v>
      </c>
      <c r="D7" s="10">
        <v>10180</v>
      </c>
    </row>
    <row r="8" spans="1:4" ht="15.6" x14ac:dyDescent="0.3">
      <c r="A8" s="9">
        <v>44530</v>
      </c>
      <c r="B8" s="10">
        <v>6940</v>
      </c>
      <c r="C8" s="10">
        <v>1890</v>
      </c>
      <c r="D8" s="10">
        <v>8830</v>
      </c>
    </row>
    <row r="9" spans="1:4" ht="15.6" x14ac:dyDescent="0.3">
      <c r="A9" s="9">
        <v>44620</v>
      </c>
      <c r="B9" s="10">
        <v>6610</v>
      </c>
      <c r="C9" s="10">
        <v>1200</v>
      </c>
      <c r="D9" s="10">
        <v>7810</v>
      </c>
    </row>
    <row r="10" spans="1:4" ht="15.6" x14ac:dyDescent="0.3">
      <c r="A10" s="9">
        <v>44712</v>
      </c>
      <c r="B10" s="10">
        <v>6140</v>
      </c>
      <c r="C10" s="10">
        <v>990</v>
      </c>
      <c r="D10" s="10">
        <v>7140</v>
      </c>
    </row>
    <row r="11" spans="1:4" ht="15.6" x14ac:dyDescent="0.3">
      <c r="A11" s="9">
        <v>44804</v>
      </c>
      <c r="B11" s="10">
        <v>6080</v>
      </c>
      <c r="C11" s="10">
        <v>860</v>
      </c>
      <c r="D11" s="10">
        <v>6940</v>
      </c>
    </row>
    <row r="12" spans="1:4" ht="15.6" x14ac:dyDescent="0.3">
      <c r="A12" s="9">
        <v>44895</v>
      </c>
      <c r="B12" s="10">
        <v>5450</v>
      </c>
      <c r="C12" s="10">
        <v>340</v>
      </c>
      <c r="D12" s="10">
        <v>5790</v>
      </c>
    </row>
    <row r="13" spans="1:4" ht="15.6" x14ac:dyDescent="0.3">
      <c r="A13" s="9">
        <v>44985</v>
      </c>
      <c r="B13" s="10">
        <v>5260</v>
      </c>
      <c r="C13" s="10">
        <v>300</v>
      </c>
      <c r="D13" s="10">
        <v>5560</v>
      </c>
    </row>
    <row r="14" spans="1:4" ht="15.6" x14ac:dyDescent="0.3">
      <c r="A14" s="9">
        <v>45077</v>
      </c>
      <c r="B14" s="10">
        <v>4900</v>
      </c>
      <c r="C14" s="10">
        <v>170</v>
      </c>
      <c r="D14" s="10">
        <v>5070</v>
      </c>
    </row>
    <row r="15" spans="1:4" ht="15.6" x14ac:dyDescent="0.3">
      <c r="A15" s="9">
        <v>45169</v>
      </c>
      <c r="B15" s="10">
        <v>4790</v>
      </c>
      <c r="C15" s="10">
        <v>130</v>
      </c>
      <c r="D15" s="10">
        <v>4920</v>
      </c>
    </row>
    <row r="16" spans="1:4" ht="15.6" x14ac:dyDescent="0.3">
      <c r="A16" s="9">
        <v>45260</v>
      </c>
      <c r="B16" s="10">
        <v>4520</v>
      </c>
      <c r="C16" s="10">
        <v>120</v>
      </c>
      <c r="D16" s="10">
        <v>4640</v>
      </c>
    </row>
    <row r="17" spans="1:4" ht="15.6" x14ac:dyDescent="0.3">
      <c r="A17" s="9">
        <v>45351</v>
      </c>
      <c r="B17" s="10">
        <v>4490</v>
      </c>
      <c r="C17" s="10">
        <v>120</v>
      </c>
      <c r="D17" s="10">
        <v>4600</v>
      </c>
    </row>
    <row r="18" spans="1:4" ht="15.6" x14ac:dyDescent="0.3">
      <c r="A18" s="9">
        <v>45443</v>
      </c>
      <c r="B18" s="10">
        <v>4240</v>
      </c>
      <c r="C18" s="10">
        <v>140</v>
      </c>
      <c r="D18" s="10">
        <v>4380</v>
      </c>
    </row>
    <row r="19" spans="1:4" ht="15.6" x14ac:dyDescent="0.3">
      <c r="A19" s="9">
        <v>45535</v>
      </c>
      <c r="B19" s="10">
        <v>4120</v>
      </c>
      <c r="C19" s="10">
        <v>140</v>
      </c>
      <c r="D19" s="10">
        <v>4260</v>
      </c>
    </row>
    <row r="20" spans="1:4" ht="15.6" x14ac:dyDescent="0.3">
      <c r="A20" s="9">
        <v>45626</v>
      </c>
      <c r="B20" s="10">
        <v>3900</v>
      </c>
      <c r="C20" s="10">
        <v>160</v>
      </c>
      <c r="D20" s="10">
        <v>4070</v>
      </c>
    </row>
    <row r="21" spans="1:4" ht="15.6" x14ac:dyDescent="0.3">
      <c r="A21" s="9">
        <v>45716</v>
      </c>
      <c r="B21" s="10">
        <v>3790</v>
      </c>
      <c r="C21" s="10">
        <v>170</v>
      </c>
      <c r="D21" s="10">
        <v>3950</v>
      </c>
    </row>
    <row r="22" spans="1:4" ht="15.6" x14ac:dyDescent="0.3">
      <c r="A22" s="9">
        <v>45808</v>
      </c>
      <c r="B22" s="10">
        <v>3340</v>
      </c>
      <c r="C22" s="10">
        <v>150</v>
      </c>
      <c r="D22" s="10">
        <v>3490</v>
      </c>
    </row>
    <row r="23" spans="1:4" ht="15.6" x14ac:dyDescent="0.3">
      <c r="A23" s="9">
        <v>45900</v>
      </c>
      <c r="B23" s="10">
        <v>1170</v>
      </c>
      <c r="C23" s="10">
        <v>100</v>
      </c>
      <c r="D23" s="10">
        <v>1270</v>
      </c>
    </row>
    <row r="24" spans="1:4" ht="15.6" x14ac:dyDescent="0.3">
      <c r="A24" s="9">
        <v>45991</v>
      </c>
      <c r="B24" s="10">
        <v>910</v>
      </c>
      <c r="C24" s="10">
        <v>80</v>
      </c>
      <c r="D24" s="10">
        <v>990</v>
      </c>
    </row>
    <row r="25" spans="1:4" ht="15.6" x14ac:dyDescent="0.3">
      <c r="A25" s="9">
        <v>46081</v>
      </c>
      <c r="B25" s="10">
        <v>930</v>
      </c>
      <c r="C25" s="10">
        <v>110</v>
      </c>
      <c r="D25" s="10">
        <v>1040</v>
      </c>
    </row>
  </sheetData>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6"/>
  <sheetViews>
    <sheetView workbookViewId="0"/>
  </sheetViews>
  <sheetFormatPr defaultColWidth="11.54296875" defaultRowHeight="15" x14ac:dyDescent="0.25"/>
  <cols>
    <col min="1" max="1" width="15.6328125" customWidth="1"/>
    <col min="2" max="4" width="11.6328125" customWidth="1"/>
  </cols>
  <sheetData>
    <row r="1" spans="1:4" ht="15.6" x14ac:dyDescent="0.3">
      <c r="A1" s="3" t="s">
        <v>91</v>
      </c>
    </row>
    <row r="2" spans="1:4" x14ac:dyDescent="0.25">
      <c r="A2" t="s">
        <v>88</v>
      </c>
    </row>
    <row r="3" spans="1:4" x14ac:dyDescent="0.25">
      <c r="A3" s="2" t="str">
        <f>HYPERLINK("#'Contents'!A9", "Return to table of contents")</f>
        <v>Return to table of contents</v>
      </c>
    </row>
    <row r="4" spans="1:4" ht="31.2" x14ac:dyDescent="0.3">
      <c r="A4" s="4" t="s">
        <v>39</v>
      </c>
      <c r="B4" s="8" t="s">
        <v>92</v>
      </c>
      <c r="C4" s="8" t="s">
        <v>93</v>
      </c>
      <c r="D4" s="8" t="s">
        <v>90</v>
      </c>
    </row>
    <row r="5" spans="1:4" ht="15.6" x14ac:dyDescent="0.3">
      <c r="A5" s="4" t="s">
        <v>94</v>
      </c>
      <c r="B5" s="10">
        <v>0</v>
      </c>
      <c r="C5" s="10">
        <v>0</v>
      </c>
      <c r="D5" s="10">
        <v>0</v>
      </c>
    </row>
    <row r="6" spans="1:4" ht="15.6" x14ac:dyDescent="0.3">
      <c r="A6" s="4" t="s">
        <v>95</v>
      </c>
      <c r="B6" s="10">
        <v>20</v>
      </c>
      <c r="C6" s="10">
        <v>40</v>
      </c>
      <c r="D6" s="10">
        <v>60</v>
      </c>
    </row>
    <row r="7" spans="1:4" ht="15.6" x14ac:dyDescent="0.3">
      <c r="A7" s="4" t="s">
        <v>96</v>
      </c>
      <c r="B7" s="10">
        <v>50</v>
      </c>
      <c r="C7" s="10">
        <v>90</v>
      </c>
      <c r="D7" s="10">
        <v>130</v>
      </c>
    </row>
    <row r="8" spans="1:4" ht="15.6" x14ac:dyDescent="0.3">
      <c r="A8" s="4" t="s">
        <v>97</v>
      </c>
      <c r="B8" s="10">
        <v>50</v>
      </c>
      <c r="C8" s="10">
        <v>70</v>
      </c>
      <c r="D8" s="10">
        <v>130</v>
      </c>
    </row>
    <row r="9" spans="1:4" ht="15.6" x14ac:dyDescent="0.3">
      <c r="A9" s="4" t="s">
        <v>98</v>
      </c>
      <c r="B9" s="10">
        <v>70</v>
      </c>
      <c r="C9" s="10">
        <v>60</v>
      </c>
      <c r="D9" s="10">
        <v>130</v>
      </c>
    </row>
    <row r="10" spans="1:4" ht="15.6" x14ac:dyDescent="0.3">
      <c r="A10" s="4" t="s">
        <v>99</v>
      </c>
      <c r="B10" s="10">
        <v>30</v>
      </c>
      <c r="C10" s="10">
        <v>80</v>
      </c>
      <c r="D10" s="10">
        <v>110</v>
      </c>
    </row>
    <row r="11" spans="1:4" ht="15.6" x14ac:dyDescent="0.3">
      <c r="A11" s="4" t="s">
        <v>100</v>
      </c>
      <c r="B11" s="10">
        <v>40</v>
      </c>
      <c r="C11" s="10">
        <v>70</v>
      </c>
      <c r="D11" s="10">
        <v>110</v>
      </c>
    </row>
    <row r="12" spans="1:4" ht="15.6" x14ac:dyDescent="0.3">
      <c r="A12" s="4" t="s">
        <v>101</v>
      </c>
      <c r="B12" s="10">
        <v>50</v>
      </c>
      <c r="C12" s="10">
        <v>60</v>
      </c>
      <c r="D12" s="10">
        <v>120</v>
      </c>
    </row>
    <row r="13" spans="1:4" ht="15.6" x14ac:dyDescent="0.3">
      <c r="A13" s="4" t="s">
        <v>102</v>
      </c>
      <c r="B13" s="10">
        <v>60</v>
      </c>
      <c r="C13" s="10">
        <v>70</v>
      </c>
      <c r="D13" s="10">
        <v>130</v>
      </c>
    </row>
    <row r="14" spans="1:4" ht="15.6" x14ac:dyDescent="0.3">
      <c r="A14" s="4" t="s">
        <v>103</v>
      </c>
      <c r="B14" s="10">
        <v>50</v>
      </c>
      <c r="C14" s="10">
        <v>60</v>
      </c>
      <c r="D14" s="10">
        <v>110</v>
      </c>
    </row>
    <row r="15" spans="1:4" ht="15.6" x14ac:dyDescent="0.3">
      <c r="A15" s="4" t="s">
        <v>104</v>
      </c>
      <c r="B15" s="10">
        <v>10</v>
      </c>
      <c r="C15" s="10">
        <v>10</v>
      </c>
      <c r="D15" s="10">
        <v>20</v>
      </c>
    </row>
    <row r="16" spans="1:4" ht="15.6" x14ac:dyDescent="0.3">
      <c r="A16" s="4" t="s">
        <v>90</v>
      </c>
      <c r="B16" s="10">
        <v>420</v>
      </c>
      <c r="C16" s="10">
        <v>610</v>
      </c>
      <c r="D16" s="10">
        <v>1040</v>
      </c>
    </row>
  </sheetData>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1"/>
  <sheetViews>
    <sheetView workbookViewId="0"/>
  </sheetViews>
  <sheetFormatPr defaultColWidth="11.54296875" defaultRowHeight="15" x14ac:dyDescent="0.25"/>
  <cols>
    <col min="1" max="1" width="24.6328125" customWidth="1"/>
    <col min="2" max="2" width="16.6328125" customWidth="1"/>
    <col min="3" max="4" width="14.6328125" customWidth="1"/>
  </cols>
  <sheetData>
    <row r="1" spans="1:4" ht="15.6" x14ac:dyDescent="0.3">
      <c r="A1" s="3" t="s">
        <v>105</v>
      </c>
    </row>
    <row r="2" spans="1:4" x14ac:dyDescent="0.25">
      <c r="A2" t="s">
        <v>88</v>
      </c>
    </row>
    <row r="3" spans="1:4" x14ac:dyDescent="0.25">
      <c r="A3" s="2" t="str">
        <f>HYPERLINK("#'Contents'!A10", "Return to table of contents")</f>
        <v>Return to table of contents</v>
      </c>
    </row>
    <row r="4" spans="1:4" ht="46.8" x14ac:dyDescent="0.3">
      <c r="A4" s="4" t="s">
        <v>106</v>
      </c>
      <c r="B4" s="8" t="s">
        <v>107</v>
      </c>
      <c r="C4" s="8" t="s">
        <v>108</v>
      </c>
      <c r="D4" s="8" t="s">
        <v>90</v>
      </c>
    </row>
    <row r="5" spans="1:4" ht="31.2" x14ac:dyDescent="0.3">
      <c r="A5" s="4" t="s">
        <v>109</v>
      </c>
      <c r="B5" s="10">
        <v>1040</v>
      </c>
      <c r="C5" s="10">
        <v>0</v>
      </c>
      <c r="D5" s="10">
        <v>1040</v>
      </c>
    </row>
    <row r="6" spans="1:4" ht="15.6" x14ac:dyDescent="0.3">
      <c r="A6" s="4" t="s">
        <v>110</v>
      </c>
      <c r="B6" s="10">
        <v>0</v>
      </c>
      <c r="C6" s="10">
        <v>0</v>
      </c>
      <c r="D6" s="10">
        <v>0</v>
      </c>
    </row>
    <row r="7" spans="1:4" ht="15.6" x14ac:dyDescent="0.3">
      <c r="A7" s="4" t="s">
        <v>111</v>
      </c>
      <c r="B7" s="10">
        <v>0</v>
      </c>
      <c r="C7" s="10">
        <v>0</v>
      </c>
      <c r="D7" s="10">
        <v>0</v>
      </c>
    </row>
    <row r="8" spans="1:4" ht="15.6" x14ac:dyDescent="0.3">
      <c r="A8" s="4" t="s">
        <v>112</v>
      </c>
      <c r="B8" s="10">
        <v>0</v>
      </c>
      <c r="C8" s="10">
        <v>0</v>
      </c>
      <c r="D8" s="10">
        <v>0</v>
      </c>
    </row>
    <row r="9" spans="1:4" ht="15.6" x14ac:dyDescent="0.3">
      <c r="A9" s="4" t="s">
        <v>113</v>
      </c>
      <c r="B9" s="10">
        <v>0</v>
      </c>
      <c r="C9" s="10">
        <v>0</v>
      </c>
      <c r="D9" s="10">
        <v>0</v>
      </c>
    </row>
    <row r="10" spans="1:4" ht="15.6" x14ac:dyDescent="0.3">
      <c r="A10" s="4" t="s">
        <v>114</v>
      </c>
      <c r="B10" s="10">
        <v>0</v>
      </c>
      <c r="C10" s="10">
        <v>0</v>
      </c>
      <c r="D10" s="10">
        <v>0</v>
      </c>
    </row>
    <row r="11" spans="1:4" ht="15.6" x14ac:dyDescent="0.3">
      <c r="A11" s="4" t="s">
        <v>90</v>
      </c>
      <c r="B11" s="10">
        <v>1040</v>
      </c>
      <c r="C11" s="10">
        <v>0</v>
      </c>
      <c r="D11" s="10">
        <v>1040</v>
      </c>
    </row>
  </sheetData>
  <pageMargins left="0.7" right="0.7" top="0.75" bottom="0.75" header="0.3" footer="0.3"/>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5"/>
  <sheetViews>
    <sheetView workbookViewId="0"/>
  </sheetViews>
  <sheetFormatPr defaultColWidth="11.54296875" defaultRowHeight="15" x14ac:dyDescent="0.25"/>
  <cols>
    <col min="1" max="7" width="12.6328125" customWidth="1"/>
  </cols>
  <sheetData>
    <row r="1" spans="1:7" ht="15.6" x14ac:dyDescent="0.3">
      <c r="A1" s="3" t="s">
        <v>115</v>
      </c>
    </row>
    <row r="2" spans="1:7" x14ac:dyDescent="0.25">
      <c r="A2" t="s">
        <v>88</v>
      </c>
    </row>
    <row r="3" spans="1:7" x14ac:dyDescent="0.25">
      <c r="A3" s="2" t="str">
        <f>HYPERLINK("#'Contents'!A11", "Return to table of contents")</f>
        <v>Return to table of contents</v>
      </c>
    </row>
    <row r="4" spans="1:7" ht="62.4" x14ac:dyDescent="0.3">
      <c r="A4" s="4" t="s">
        <v>37</v>
      </c>
      <c r="B4" s="8" t="s">
        <v>116</v>
      </c>
      <c r="C4" s="8" t="s">
        <v>117</v>
      </c>
      <c r="D4" s="8" t="s">
        <v>118</v>
      </c>
      <c r="E4" s="8" t="s">
        <v>119</v>
      </c>
      <c r="F4" s="8" t="s">
        <v>120</v>
      </c>
      <c r="G4" s="8" t="s">
        <v>90</v>
      </c>
    </row>
    <row r="5" spans="1:7" ht="15.6" x14ac:dyDescent="0.3">
      <c r="A5" s="9">
        <v>44255</v>
      </c>
      <c r="B5" s="10">
        <v>1300</v>
      </c>
      <c r="C5" s="10">
        <v>1460</v>
      </c>
      <c r="D5" s="10">
        <v>1320</v>
      </c>
      <c r="E5" s="10">
        <v>970</v>
      </c>
      <c r="F5" s="10">
        <v>6750</v>
      </c>
      <c r="G5" s="10">
        <v>11810</v>
      </c>
    </row>
    <row r="6" spans="1:7" ht="15.6" x14ac:dyDescent="0.3">
      <c r="A6" s="9">
        <v>44347</v>
      </c>
      <c r="B6" s="10">
        <v>660</v>
      </c>
      <c r="C6" s="10">
        <v>1040</v>
      </c>
      <c r="D6" s="10">
        <v>1320</v>
      </c>
      <c r="E6" s="10">
        <v>1300</v>
      </c>
      <c r="F6" s="10">
        <v>6500</v>
      </c>
      <c r="G6" s="10">
        <v>10800</v>
      </c>
    </row>
    <row r="7" spans="1:7" ht="15.6" x14ac:dyDescent="0.3">
      <c r="A7" s="9">
        <v>44439</v>
      </c>
      <c r="B7" s="10">
        <v>820</v>
      </c>
      <c r="C7" s="10">
        <v>590</v>
      </c>
      <c r="D7" s="10">
        <v>1190</v>
      </c>
      <c r="E7" s="10">
        <v>1370</v>
      </c>
      <c r="F7" s="10">
        <v>6220</v>
      </c>
      <c r="G7" s="10">
        <v>10180</v>
      </c>
    </row>
    <row r="8" spans="1:7" ht="15.6" x14ac:dyDescent="0.3">
      <c r="A8" s="9">
        <v>44530</v>
      </c>
      <c r="B8" s="10">
        <v>360</v>
      </c>
      <c r="C8" s="10">
        <v>530</v>
      </c>
      <c r="D8" s="10">
        <v>720</v>
      </c>
      <c r="E8" s="10">
        <v>1220</v>
      </c>
      <c r="F8" s="10">
        <v>6010</v>
      </c>
      <c r="G8" s="10">
        <v>8830</v>
      </c>
    </row>
    <row r="9" spans="1:7" ht="15.6" x14ac:dyDescent="0.3">
      <c r="A9" s="9">
        <v>44620</v>
      </c>
      <c r="B9" s="10">
        <v>490</v>
      </c>
      <c r="C9" s="10">
        <v>460</v>
      </c>
      <c r="D9" s="10">
        <v>350</v>
      </c>
      <c r="E9" s="10">
        <v>750</v>
      </c>
      <c r="F9" s="10">
        <v>5750</v>
      </c>
      <c r="G9" s="10">
        <v>7810</v>
      </c>
    </row>
    <row r="10" spans="1:7" ht="15.6" x14ac:dyDescent="0.3">
      <c r="A10" s="9">
        <v>44712</v>
      </c>
      <c r="B10" s="10">
        <v>480</v>
      </c>
      <c r="C10" s="10">
        <v>360</v>
      </c>
      <c r="D10" s="10">
        <v>310</v>
      </c>
      <c r="E10" s="10">
        <v>460</v>
      </c>
      <c r="F10" s="10">
        <v>5530</v>
      </c>
      <c r="G10" s="10">
        <v>7140</v>
      </c>
    </row>
    <row r="11" spans="1:7" ht="15.6" x14ac:dyDescent="0.3">
      <c r="A11" s="9">
        <v>44804</v>
      </c>
      <c r="B11" s="10">
        <v>650</v>
      </c>
      <c r="C11" s="10">
        <v>380</v>
      </c>
      <c r="D11" s="10">
        <v>290</v>
      </c>
      <c r="E11" s="10">
        <v>410</v>
      </c>
      <c r="F11" s="10">
        <v>5200</v>
      </c>
      <c r="G11" s="10">
        <v>6940</v>
      </c>
    </row>
    <row r="12" spans="1:7" ht="15.6" x14ac:dyDescent="0.3">
      <c r="A12" s="9">
        <v>44895</v>
      </c>
      <c r="B12" s="10">
        <v>280</v>
      </c>
      <c r="C12" s="10">
        <v>410</v>
      </c>
      <c r="D12" s="10">
        <v>310</v>
      </c>
      <c r="E12" s="10">
        <v>270</v>
      </c>
      <c r="F12" s="10">
        <v>4510</v>
      </c>
      <c r="G12" s="10">
        <v>5790</v>
      </c>
    </row>
    <row r="13" spans="1:7" ht="15.6" x14ac:dyDescent="0.3">
      <c r="A13" s="9">
        <v>44985</v>
      </c>
      <c r="B13" s="10">
        <v>490</v>
      </c>
      <c r="C13" s="10">
        <v>380</v>
      </c>
      <c r="D13" s="10">
        <v>250</v>
      </c>
      <c r="E13" s="10">
        <v>260</v>
      </c>
      <c r="F13" s="10">
        <v>4180</v>
      </c>
      <c r="G13" s="10">
        <v>5560</v>
      </c>
    </row>
    <row r="14" spans="1:7" ht="15.6" x14ac:dyDescent="0.3">
      <c r="A14" s="9">
        <v>45077</v>
      </c>
      <c r="B14" s="10">
        <v>300</v>
      </c>
      <c r="C14" s="10">
        <v>440</v>
      </c>
      <c r="D14" s="10">
        <v>270</v>
      </c>
      <c r="E14" s="10">
        <v>240</v>
      </c>
      <c r="F14" s="10">
        <v>3840</v>
      </c>
      <c r="G14" s="10">
        <v>5070</v>
      </c>
    </row>
    <row r="15" spans="1:7" ht="15.6" x14ac:dyDescent="0.3">
      <c r="A15" s="9">
        <v>45169</v>
      </c>
      <c r="B15" s="10">
        <v>400</v>
      </c>
      <c r="C15" s="10">
        <v>470</v>
      </c>
      <c r="D15" s="10">
        <v>270</v>
      </c>
      <c r="E15" s="10">
        <v>250</v>
      </c>
      <c r="F15" s="10">
        <v>3530</v>
      </c>
      <c r="G15" s="10">
        <v>4920</v>
      </c>
    </row>
    <row r="16" spans="1:7" ht="15.6" x14ac:dyDescent="0.3">
      <c r="A16" s="9">
        <v>45260</v>
      </c>
      <c r="B16" s="10">
        <v>570</v>
      </c>
      <c r="C16" s="10">
        <v>330</v>
      </c>
      <c r="D16" s="10">
        <v>200</v>
      </c>
      <c r="E16" s="10">
        <v>250</v>
      </c>
      <c r="F16" s="10">
        <v>3290</v>
      </c>
      <c r="G16" s="10">
        <v>4640</v>
      </c>
    </row>
    <row r="17" spans="1:7" ht="15.6" x14ac:dyDescent="0.3">
      <c r="A17" s="9">
        <v>45351</v>
      </c>
      <c r="B17" s="10">
        <v>440</v>
      </c>
      <c r="C17" s="10">
        <v>490</v>
      </c>
      <c r="D17" s="10">
        <v>280</v>
      </c>
      <c r="E17" s="10">
        <v>270</v>
      </c>
      <c r="F17" s="10">
        <v>3130</v>
      </c>
      <c r="G17" s="10">
        <v>4600</v>
      </c>
    </row>
    <row r="18" spans="1:7" ht="15.6" x14ac:dyDescent="0.3">
      <c r="A18" s="9">
        <v>45443</v>
      </c>
      <c r="B18" s="10">
        <v>510</v>
      </c>
      <c r="C18" s="10">
        <v>410</v>
      </c>
      <c r="D18" s="10">
        <v>230</v>
      </c>
      <c r="E18" s="10">
        <v>250</v>
      </c>
      <c r="F18" s="10">
        <v>2990</v>
      </c>
      <c r="G18" s="10">
        <v>4380</v>
      </c>
    </row>
    <row r="19" spans="1:7" ht="15.6" x14ac:dyDescent="0.3">
      <c r="A19" s="9">
        <v>45535</v>
      </c>
      <c r="B19" s="10">
        <v>330</v>
      </c>
      <c r="C19" s="10">
        <v>540</v>
      </c>
      <c r="D19" s="10">
        <v>240</v>
      </c>
      <c r="E19" s="10">
        <v>240</v>
      </c>
      <c r="F19" s="10">
        <v>2910</v>
      </c>
      <c r="G19" s="10">
        <v>4260</v>
      </c>
    </row>
    <row r="20" spans="1:7" ht="15.6" x14ac:dyDescent="0.3">
      <c r="A20" s="9">
        <v>45626</v>
      </c>
      <c r="B20" s="10">
        <v>520</v>
      </c>
      <c r="C20" s="10">
        <v>380</v>
      </c>
      <c r="D20" s="10">
        <v>170</v>
      </c>
      <c r="E20" s="10">
        <v>210</v>
      </c>
      <c r="F20" s="10">
        <v>2790</v>
      </c>
      <c r="G20" s="10">
        <v>4070</v>
      </c>
    </row>
    <row r="21" spans="1:7" ht="15.6" x14ac:dyDescent="0.3">
      <c r="A21" s="9">
        <v>45716</v>
      </c>
      <c r="B21" s="10">
        <v>570</v>
      </c>
      <c r="C21" s="10">
        <v>460</v>
      </c>
      <c r="D21" s="10">
        <v>180</v>
      </c>
      <c r="E21" s="10">
        <v>190</v>
      </c>
      <c r="F21" s="10">
        <v>2560</v>
      </c>
      <c r="G21" s="10">
        <v>3950</v>
      </c>
    </row>
    <row r="22" spans="1:7" ht="15.6" x14ac:dyDescent="0.3">
      <c r="A22" s="9">
        <v>45808</v>
      </c>
      <c r="B22" s="10">
        <v>560</v>
      </c>
      <c r="C22" s="10">
        <v>440</v>
      </c>
      <c r="D22" s="10">
        <v>160</v>
      </c>
      <c r="E22" s="10">
        <v>130</v>
      </c>
      <c r="F22" s="10">
        <v>2200</v>
      </c>
      <c r="G22" s="10">
        <v>3490</v>
      </c>
    </row>
    <row r="23" spans="1:7" ht="15.6" x14ac:dyDescent="0.3">
      <c r="A23" s="9">
        <v>45900</v>
      </c>
      <c r="B23" s="10">
        <v>570</v>
      </c>
      <c r="C23" s="10">
        <v>420</v>
      </c>
      <c r="D23" s="10">
        <v>80</v>
      </c>
      <c r="E23" s="10">
        <v>20</v>
      </c>
      <c r="F23" s="10">
        <v>180</v>
      </c>
      <c r="G23" s="10">
        <v>1270</v>
      </c>
    </row>
    <row r="24" spans="1:7" ht="15.6" x14ac:dyDescent="0.3">
      <c r="A24" s="9">
        <v>45991</v>
      </c>
      <c r="B24" s="10">
        <v>390</v>
      </c>
      <c r="C24" s="10">
        <v>430</v>
      </c>
      <c r="D24" s="10">
        <v>140</v>
      </c>
      <c r="E24" s="10">
        <v>10</v>
      </c>
      <c r="F24" s="10">
        <v>20</v>
      </c>
      <c r="G24" s="10">
        <v>990</v>
      </c>
    </row>
    <row r="25" spans="1:7" ht="15.6" x14ac:dyDescent="0.3">
      <c r="A25" s="9">
        <v>46081</v>
      </c>
      <c r="B25" s="10">
        <v>550</v>
      </c>
      <c r="C25" s="10">
        <v>390</v>
      </c>
      <c r="D25" s="10">
        <v>90</v>
      </c>
      <c r="E25" s="10">
        <v>10</v>
      </c>
      <c r="F25" s="10">
        <v>0</v>
      </c>
      <c r="G25" s="10">
        <v>1040</v>
      </c>
    </row>
  </sheetData>
  <pageMargins left="0.7" right="0.7" top="0.75" bottom="0.75" header="0.3" footer="0.3"/>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25"/>
  <sheetViews>
    <sheetView workbookViewId="0"/>
  </sheetViews>
  <sheetFormatPr defaultColWidth="11.54296875" defaultRowHeight="15" x14ac:dyDescent="0.25"/>
  <cols>
    <col min="1" max="1" width="18.6328125" customWidth="1"/>
    <col min="2" max="3" width="15.6328125" customWidth="1"/>
  </cols>
  <sheetData>
    <row r="1" spans="1:3" ht="15.6" x14ac:dyDescent="0.3">
      <c r="A1" s="3" t="s">
        <v>121</v>
      </c>
    </row>
    <row r="2" spans="1:3" x14ac:dyDescent="0.25">
      <c r="A2" t="s">
        <v>88</v>
      </c>
    </row>
    <row r="3" spans="1:3" x14ac:dyDescent="0.25">
      <c r="A3" s="2" t="str">
        <f>HYPERLINK("#'Contents'!A12", "Return to table of contents")</f>
        <v>Return to table of contents</v>
      </c>
    </row>
    <row r="4" spans="1:3" ht="31.2" x14ac:dyDescent="0.3">
      <c r="A4" s="4" t="s">
        <v>37</v>
      </c>
      <c r="B4" s="8" t="s">
        <v>35</v>
      </c>
      <c r="C4" s="8" t="s">
        <v>122</v>
      </c>
    </row>
    <row r="5" spans="1:3" ht="15.6" x14ac:dyDescent="0.3">
      <c r="A5" s="9">
        <v>44255</v>
      </c>
      <c r="B5" s="10">
        <v>9670</v>
      </c>
      <c r="C5" s="11">
        <v>79.89</v>
      </c>
    </row>
    <row r="6" spans="1:3" ht="15.6" x14ac:dyDescent="0.3">
      <c r="A6" s="9">
        <v>44347</v>
      </c>
      <c r="B6" s="10">
        <v>8430</v>
      </c>
      <c r="C6" s="11">
        <v>80.94</v>
      </c>
    </row>
    <row r="7" spans="1:3" ht="15.6" x14ac:dyDescent="0.3">
      <c r="A7" s="9">
        <v>44439</v>
      </c>
      <c r="B7" s="10">
        <v>7730</v>
      </c>
      <c r="C7" s="11">
        <v>81.88</v>
      </c>
    </row>
    <row r="8" spans="1:3" ht="15.6" x14ac:dyDescent="0.3">
      <c r="A8" s="9">
        <v>44530</v>
      </c>
      <c r="B8" s="10">
        <v>6940</v>
      </c>
      <c r="C8" s="11">
        <v>82.68</v>
      </c>
    </row>
    <row r="9" spans="1:3" ht="15.6" x14ac:dyDescent="0.3">
      <c r="A9" s="9">
        <v>44620</v>
      </c>
      <c r="B9" s="10">
        <v>6610</v>
      </c>
      <c r="C9" s="11">
        <v>83.15</v>
      </c>
    </row>
    <row r="10" spans="1:3" ht="15.6" x14ac:dyDescent="0.3">
      <c r="A10" s="9">
        <v>44712</v>
      </c>
      <c r="B10" s="10">
        <v>6140</v>
      </c>
      <c r="C10" s="11">
        <v>86.5</v>
      </c>
    </row>
    <row r="11" spans="1:3" ht="15.6" x14ac:dyDescent="0.3">
      <c r="A11" s="9">
        <v>44804</v>
      </c>
      <c r="B11" s="10">
        <v>6080</v>
      </c>
      <c r="C11" s="11">
        <v>86.4</v>
      </c>
    </row>
    <row r="12" spans="1:3" ht="15.6" x14ac:dyDescent="0.3">
      <c r="A12" s="9">
        <v>44895</v>
      </c>
      <c r="B12" s="10">
        <v>5450</v>
      </c>
      <c r="C12" s="11">
        <v>86.95</v>
      </c>
    </row>
    <row r="13" spans="1:3" ht="15.6" x14ac:dyDescent="0.3">
      <c r="A13" s="9">
        <v>44985</v>
      </c>
      <c r="B13" s="10">
        <v>5260</v>
      </c>
      <c r="C13" s="11">
        <v>86.77</v>
      </c>
    </row>
    <row r="14" spans="1:3" ht="15.6" x14ac:dyDescent="0.3">
      <c r="A14" s="9">
        <v>45077</v>
      </c>
      <c r="B14" s="10">
        <v>4900</v>
      </c>
      <c r="C14" s="11">
        <v>96.02</v>
      </c>
    </row>
    <row r="15" spans="1:3" ht="15.6" x14ac:dyDescent="0.3">
      <c r="A15" s="9">
        <v>45169</v>
      </c>
      <c r="B15" s="10">
        <v>4790</v>
      </c>
      <c r="C15" s="11">
        <v>96.62</v>
      </c>
    </row>
    <row r="16" spans="1:3" ht="15.6" x14ac:dyDescent="0.3">
      <c r="A16" s="9">
        <v>45260</v>
      </c>
      <c r="B16" s="10">
        <v>4520</v>
      </c>
      <c r="C16" s="11">
        <v>96.48</v>
      </c>
    </row>
    <row r="17" spans="1:3" ht="15.6" x14ac:dyDescent="0.3">
      <c r="A17" s="9">
        <v>45351</v>
      </c>
      <c r="B17" s="10">
        <v>4490</v>
      </c>
      <c r="C17" s="11">
        <v>97.22</v>
      </c>
    </row>
    <row r="18" spans="1:3" ht="15.6" x14ac:dyDescent="0.3">
      <c r="A18" s="9">
        <v>45443</v>
      </c>
      <c r="B18" s="10">
        <v>4240</v>
      </c>
      <c r="C18" s="11">
        <v>103.31</v>
      </c>
    </row>
    <row r="19" spans="1:3" ht="15.6" x14ac:dyDescent="0.3">
      <c r="A19" s="9">
        <v>45535</v>
      </c>
      <c r="B19" s="10">
        <v>4120</v>
      </c>
      <c r="C19" s="11">
        <v>104.32</v>
      </c>
    </row>
    <row r="20" spans="1:3" ht="15.6" x14ac:dyDescent="0.3">
      <c r="A20" s="9">
        <v>45626</v>
      </c>
      <c r="B20" s="10">
        <v>3900</v>
      </c>
      <c r="C20" s="11">
        <v>103.89</v>
      </c>
    </row>
    <row r="21" spans="1:3" ht="15.6" x14ac:dyDescent="0.3">
      <c r="A21" s="9">
        <v>45716</v>
      </c>
      <c r="B21" s="10">
        <v>3790</v>
      </c>
      <c r="C21" s="11">
        <v>102.9</v>
      </c>
    </row>
    <row r="22" spans="1:3" ht="15.6" x14ac:dyDescent="0.3">
      <c r="A22" s="9">
        <v>45808</v>
      </c>
      <c r="B22" s="10">
        <v>3340</v>
      </c>
      <c r="C22" s="11">
        <v>103.89</v>
      </c>
    </row>
    <row r="23" spans="1:3" ht="15.6" x14ac:dyDescent="0.3">
      <c r="A23" s="9">
        <v>45900</v>
      </c>
      <c r="B23" s="10">
        <v>1170</v>
      </c>
      <c r="C23" s="11">
        <v>92.94</v>
      </c>
    </row>
    <row r="24" spans="1:3" ht="15.6" x14ac:dyDescent="0.3">
      <c r="A24" s="9">
        <v>45991</v>
      </c>
      <c r="B24" s="10">
        <v>910</v>
      </c>
      <c r="C24" s="11">
        <v>88.79</v>
      </c>
    </row>
    <row r="25" spans="1:3" ht="15.6" x14ac:dyDescent="0.3">
      <c r="A25" s="9">
        <v>46081</v>
      </c>
      <c r="B25" s="10">
        <v>930</v>
      </c>
      <c r="C25" s="11">
        <v>88.87</v>
      </c>
    </row>
  </sheetData>
  <pageMargins left="0.7" right="0.7" top="0.75" bottom="0.75" header="0.3" footer="0.3"/>
  <pageSetup paperSize="9"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User Feedback</vt:lpstr>
      <vt:lpstr>General Info</vt:lpstr>
      <vt:lpstr>Contents</vt:lpstr>
      <vt:lpstr>Notes</vt:lpstr>
      <vt:lpstr>Table 1</vt:lpstr>
      <vt:lpstr>Table 2</vt:lpstr>
      <vt:lpstr>Table 3</vt:lpstr>
      <vt:lpstr>Table 4</vt:lpstr>
      <vt:lpstr>Table 5</vt:lpstr>
      <vt:lpstr>Table 6</vt:lpstr>
      <vt:lpstr>Table 7</vt:lpstr>
      <vt:lpstr>Table 8</vt:lpstr>
      <vt:lpstr>Table 9</vt:lpstr>
      <vt:lpstr>Table 10</vt:lpstr>
      <vt:lpstr>Table 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Jobseeker's Allowance - February 2026</dc:title>
  <dc:subject>Jobseeker's Allowance</dc:subject>
  <dc:creator>DfC Analytics Division</dc:creator>
  <cp:lastModifiedBy>Doran, Jim (DfC)</cp:lastModifiedBy>
  <dcterms:created xsi:type="dcterms:W3CDTF">2026-05-06T11:20:56Z</dcterms:created>
  <dcterms:modified xsi:type="dcterms:W3CDTF">2026-05-22T09:05:37Z</dcterms:modified>
  <cp:category>Benefit Statistics for Northern Ireland</cp:category>
</cp:coreProperties>
</file>