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1067075\Desktop\temp\psu\Ben Stats Summary\"/>
    </mc:Choice>
  </mc:AlternateContent>
  <xr:revisionPtr revIDLastSave="0" documentId="13_ncr:1_{E65E2C06-6391-4EF5-B3CA-FD2833D3D570}" xr6:coauthVersionLast="47" xr6:coauthVersionMax="47" xr10:uidLastSave="{00000000-0000-0000-0000-000000000000}"/>
  <bookViews>
    <workbookView xWindow="40395" yWindow="1335" windowWidth="20400" windowHeight="11760" firstSheet="2" activeTab="2" xr2:uid="{00000000-000D-0000-FFFF-FFFF00000000}"/>
  </bookViews>
  <sheets>
    <sheet name="User Feedback" sheetId="1" r:id="rId1"/>
    <sheet name="General Info" sheetId="2" r:id="rId2"/>
    <sheet name="Contents" sheetId="3" r:id="rId3"/>
    <sheet name="Notes" sheetId="4" r:id="rId4"/>
    <sheet name="Table 1" sheetId="5" r:id="rId5"/>
    <sheet name="Table 2" sheetId="6" r:id="rId6"/>
    <sheet name="Table 3" sheetId="7" r:id="rId7"/>
    <sheet name="Table 4" sheetId="8" r:id="rId8"/>
    <sheet name="Table 5" sheetId="9" r:id="rId9"/>
    <sheet name="Table 6" sheetId="10" r:id="rId10"/>
    <sheet name="Table 7" sheetId="11" r:id="rId11"/>
    <sheet name="Table 8" sheetId="12" r:id="rId12"/>
    <sheet name="Table 9" sheetId="13" r:id="rId13"/>
    <sheet name="Table 10" sheetId="14" r:id="rId14"/>
    <sheet name="Table 11"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5" l="1"/>
  <c r="A3" i="14"/>
  <c r="A3" i="13"/>
  <c r="A3" i="12"/>
  <c r="A3" i="11"/>
  <c r="A3" i="10"/>
  <c r="A3" i="9"/>
  <c r="A3" i="8"/>
  <c r="A3" i="7"/>
  <c r="A3" i="6"/>
  <c r="A3" i="5"/>
  <c r="B18" i="3"/>
  <c r="A18" i="3"/>
  <c r="B17" i="3"/>
  <c r="A17" i="3"/>
  <c r="B16" i="3"/>
  <c r="A16" i="3"/>
  <c r="B15" i="3"/>
  <c r="A15" i="3"/>
  <c r="B14" i="3"/>
  <c r="A14" i="3"/>
  <c r="B13" i="3"/>
  <c r="A13" i="3"/>
  <c r="B12" i="3"/>
  <c r="A12" i="3"/>
  <c r="B11" i="3"/>
  <c r="A11" i="3"/>
  <c r="B10" i="3"/>
  <c r="A10" i="3"/>
  <c r="B9" i="3"/>
  <c r="A9" i="3"/>
  <c r="B8" i="3"/>
  <c r="A8" i="3"/>
  <c r="B7" i="3"/>
  <c r="A7" i="3"/>
</calcChain>
</file>

<file path=xl/sharedStrings.xml><?xml version="1.0" encoding="utf-8"?>
<sst xmlns="http://schemas.openxmlformats.org/spreadsheetml/2006/main" count="287" uniqueCount="226">
  <si>
    <t>Request for User Feedback</t>
  </si>
  <si>
    <t>DfC are continuing to reach out to users of these tables to better understand how the statistics are being used</t>
  </si>
  <si>
    <t>and whether there are any improvements that can be made.</t>
  </si>
  <si>
    <t>We want to hear from people who use the figures within this publication. We would like to find out</t>
  </si>
  <si>
    <t>what people use the statistics for and to make sure that the publication is as useful as it can be. AD also</t>
  </si>
  <si>
    <t>wishes to assess how we communicate with users on an ongoing basis.</t>
  </si>
  <si>
    <t>We would appreciate if you completed a short questionnaire to give us your views on the publication.</t>
  </si>
  <si>
    <t>An online version of this questionnaire is available at the following:</t>
  </si>
  <si>
    <t>Alternatively, a hard copy can be requested by emailing:</t>
  </si>
  <si>
    <t>Many thanks for your time.</t>
  </si>
  <si>
    <t>analyticsdivision@communities-ni.gov.uk</t>
  </si>
  <si>
    <t>Link to User Survey</t>
  </si>
  <si>
    <t>General information about this publication</t>
  </si>
  <si>
    <t>Employment and Support Allowance (ESA) replaced Incapacity Benefit and Income Support paid on the grounds of incapacity for new claims from 27th</t>
  </si>
  <si>
    <t>October 2008.</t>
  </si>
  <si>
    <t>When a new customer applies for ESA they will initially enter an assessment phase lasting 13 weeks. During this phase the customer will have their</t>
  </si>
  <si>
    <t>ability to work assessed to determine their entitlement, this is called the Work Capability Assessment (WCA). During the assessment the customer</t>
  </si>
  <si>
    <t>will be paid a basic rate.</t>
  </si>
  <si>
    <t>ESA claimants' longer term entitlement to claim the benefit is dependent on the outcome of the WCA. The possible outcomes of the WCA are that</t>
  </si>
  <si>
    <t>claimants can be assessed as: a) suitable for the ESA Work Related Activity Group (where work is feasible in the short to medium term), b) suitable</t>
  </si>
  <si>
    <t>for the ESA Support Group (for those people with the most severe conditions), or c) fit for work and therefore not entitled to continue claiming, although</t>
  </si>
  <si>
    <t>there is a right of appeal.</t>
  </si>
  <si>
    <t>Incapacity Benefit claimants. When ESA was initially introduced, it was announced that existing Incapacity Benefit claimants (including Income Support</t>
  </si>
  <si>
    <t>on the grounds of incapacity) would be reassessed. Reassessment started gradually from October 2010 (with a small pilot), with full national</t>
  </si>
  <si>
    <t>implementation from February 2011 to 2014. These claimants would then be subject to the standard conditions of an ESA claim. i.e. to undertake a work</t>
  </si>
  <si>
    <t>capability assessment.</t>
  </si>
  <si>
    <t>The Medical Conditions recorded on the claim form does not itself grant entitlement to benefit. So, for example, a decision on entitlement for a customer</t>
  </si>
  <si>
    <t>claiming Employment and Support Allowance on the basis of alcoholism would be based on their ability to carry out the range of activities assessed by</t>
  </si>
  <si>
    <t>the Work Capability Assessment; or on the effects of any associated mental health problems. It is also important to note that where someone has more</t>
  </si>
  <si>
    <t>than one diagnosis or disabling condition, only the predominant one is reported on in these statistics.</t>
  </si>
  <si>
    <t>Payment Type - Entitlement Comparison between ESA(Contributions) and ESA(Income Related).</t>
  </si>
  <si>
    <t xml:space="preserve">1. If the customer has claimed both ESA(C) and ESA(IR), the higher entitlement will be payable. So, if on an extract a customer has £138.12 IR entitlement </t>
  </si>
  <si>
    <t>and £95.15 CB entitlement, the £138.12 IR rate will be the total amount payable to the customer.</t>
  </si>
  <si>
    <t>2. If the amount of ESA(IR) is greater than the amount of ESA(C), the entitlement will be made up of the ESA(C) award with the excess paid as ESA(IR)</t>
  </si>
  <si>
    <t>as at 1 the £138.12 total overall includes the £95.15 CB element.</t>
  </si>
  <si>
    <t>3. If the amount of ESA(IR) is the same as or less than the amount of ESA(C), the customer will receive their ESA(C) first. No ESA(IR) will therefore be</t>
  </si>
  <si>
    <t>paid. If on an extract a customer has £89.80 in CB element and £89.80 in IR element, they only actually receive £89.80 in CB element.</t>
  </si>
  <si>
    <t>4. Claimants who are assessed as being eligible for ESA and do not meet the contribution conditions can receive 'Credits only'. They do not receive any</t>
  </si>
  <si>
    <t>ESA payment but their National Insurance account is credited for the duration of their claim.</t>
  </si>
  <si>
    <t>DEFINITIONS AND CONVENTIONS:</t>
  </si>
  <si>
    <t>Figures are rounded to the nearest ten; Some additional disclosure control has also been applied. Average amounts are shown as pounds per week and rounded to the nearest penny.</t>
  </si>
  <si>
    <t>Totals may not sum due to rounding.  Percentages are rounded to 1 decimal place, but may be displayed to 2 decimal places.</t>
  </si>
  <si>
    <t>SOURCE:</t>
  </si>
  <si>
    <t>DWP Information Directorate: Employment and Support Allowance  GMS/MIDAS  Extracts.</t>
  </si>
  <si>
    <t>Glossary of Terms used in the tables</t>
  </si>
  <si>
    <t>Variable</t>
  </si>
  <si>
    <t>Information on variable</t>
  </si>
  <si>
    <t>Claimants</t>
  </si>
  <si>
    <t>Number of clients on the administrative system at the reference date. These figures are rounded to the nearest ten cases. So, 12,345 is shown as 12,350.</t>
  </si>
  <si>
    <t>Recipients</t>
  </si>
  <si>
    <t>Number of clients on the administrative system at the reference date who currently receive a benefit payment. These figures are rounded to the nearest ten cases. So, 12,345 is shown as 12,350 thousand.</t>
  </si>
  <si>
    <t>Credits Only</t>
  </si>
  <si>
    <t>Number of clients entitled to ESA, but do not actually receive a payment. These figures are rounded to the nearest ten cases. So, 12,345 is shown as 12,350.</t>
  </si>
  <si>
    <t>Date</t>
  </si>
  <si>
    <t>Figures are reported quarterly as situation at end of the quarter with quarters taken as February, May, August, November.  Scans from the administrative system are taken at fortnightly intervals.  In reality, scans may not fall on the last day of the quarter, the scan closest to that date is therefore used.  This may be taken in the following month as shown.</t>
  </si>
  <si>
    <t>Age</t>
  </si>
  <si>
    <t>Age of claimant at date of extract as recorded on benefit system.</t>
  </si>
  <si>
    <t>Gender</t>
  </si>
  <si>
    <t>Gender as recorded on the benefit system.</t>
  </si>
  <si>
    <t>Claim Duration</t>
  </si>
  <si>
    <t>Duration of the claimants current claim calculated as difference between the start date of the claim and the extract date of the scan of the benefit system.</t>
  </si>
  <si>
    <t>Phase of Claim</t>
  </si>
  <si>
    <t>Stage is reported as at the reference date. As it is derived by the administrative system from the amount of payment a claimant receives, there are a number of cases where the stage is unknown- these are claimants which do not receive any payment for ESA (Credits only).</t>
  </si>
  <si>
    <t>Partner Indicator</t>
  </si>
  <si>
    <t>As recorded on the benefit system.</t>
  </si>
  <si>
    <t>Age of youngest child dependant</t>
  </si>
  <si>
    <t>Age of youngest child at date of extract as recorded on benefit system.  Dependant children are normally those aged under 16, together with young adults aged 16 to under 19 and still in full time education, for whom an additional allowance is paid.</t>
  </si>
  <si>
    <t>Total weekly amount of benefit</t>
  </si>
  <si>
    <t>Total amount of weekly benefit in payment.</t>
  </si>
  <si>
    <t>Illness Condition</t>
  </si>
  <si>
    <t>This is the medical cause of the main illness condition which gives rise to the award of Employment and Support Allowance.</t>
  </si>
  <si>
    <t>Parliamentary Constituency</t>
  </si>
  <si>
    <t>Parliamentary Constituencies are assigned by matching postcodes recorded on the benefit system against the relevant postcode directory. In some instances a postcode cannot be matched either because it is missing on the system or not recorded correctly.  It should not be assumed unassigned customers are distributed proportionately across all the areas.</t>
  </si>
  <si>
    <t>Local Government District</t>
  </si>
  <si>
    <t>Local Government Districts are assigned by matching postcodes recorded on the benefit system against the relevant postcode directory. In some instances a postcode cannot be matched either because it is missing on the system or not recorded correctly.  It should not be assumed unassigned customers are distributed proportionately across all the areas.</t>
  </si>
  <si>
    <t>Working Age Population</t>
  </si>
  <si>
    <t>The number of customers in the working age population in Northern Ireland.  From the November 2020 publication onwards, this includes all persons aged 16-65.  The age at which women reach State Pension Age gradually increased from 60 to 65 between 2010 and 2018. Between November 2018 to October 2020 the State Pension Age increased from 65 to 66 for both men and women.</t>
  </si>
  <si>
    <t>Employment and Support Allowance Summary Statistics - February 2026</t>
  </si>
  <si>
    <t>ISSN 2049-5773</t>
  </si>
  <si>
    <t>Published:</t>
  </si>
  <si>
    <t>27 May 2026</t>
  </si>
  <si>
    <t>Coverage:</t>
  </si>
  <si>
    <t>Northern Ireland</t>
  </si>
  <si>
    <t>Contents</t>
  </si>
  <si>
    <t>Notes</t>
  </si>
  <si>
    <t>This worksheet contains one table</t>
  </si>
  <si>
    <t>Note number</t>
  </si>
  <si>
    <t>Note text</t>
  </si>
  <si>
    <t>Figures are rounded to the nearest ten. Some additional disclosure control has also been applied. Totals may not sum due to rounding. Percentages are calcuated using unrounded figures then rounded to 1 decimal place.</t>
  </si>
  <si>
    <t>Partner status and children's ages are self-reported by claimants.</t>
  </si>
  <si>
    <t>Tables containing information on the number of children of claimants have been discontinued from May 2019 (released August 2019).</t>
  </si>
  <si>
    <t>Average amounts are shown as pounds per week and are rounded to the nearest penny.</t>
  </si>
  <si>
    <t>'Contribution-Based and Income-Related ESA' refers to those receiving both these types of ESA where their Income-Related amount was greater than their Contribution-Based amount.</t>
  </si>
  <si>
    <t>Where an illness/disease code falls into more than one Medical Grouping, it has been assigned to the 1st appropriate group in the order that it appears in the Table.</t>
  </si>
  <si>
    <t>The Working Age Population figures for the Local Government Districts are taken from the most recent mid-year population estimates. From October 2020 State Pension Age reached 66 for both men and women. From the November 2020 publication onwards, the eligible Working Age population in this table has therefore been changed from '16-64' to '16-65'.</t>
  </si>
  <si>
    <t>The Eligible Population figures for the Local Government Districts are taken from the most recent mid-year population estimates.</t>
  </si>
  <si>
    <t>Due to the update of Parliamentary Constituencies in June 2024, all published supplementary tables in the May 2024 Statistics Supplementary tables for benefits (except for State Pension) originally reflected these changes.  May 2024 tables still used the term 'by Assembly Area' in their title. However, the alignment of Parliamentary Constituency changes with Assembly Areas will not occur until after the next Assembly election, which is to take place no later than 6th May 2027.  From August 2024 Published tables, these tables, which reference updated boundaries and names, are now titled '...by Parliamentary Constituency'.</t>
  </si>
  <si>
    <t>Table 1: Employment and Support Allowance Claimants and Recipients Time Series, February 2021 to February 2026 [note 1]</t>
  </si>
  <si>
    <t>This worksheet contains one table. Notes can be found on the Notes worksheet.</t>
  </si>
  <si>
    <t>All Claimants</t>
  </si>
  <si>
    <t>Table 2: Employment and Support Allowance Claimants by Age and Gender, February 2026 [note 1]</t>
  </si>
  <si>
    <t>Age Band</t>
  </si>
  <si>
    <t>Female</t>
  </si>
  <si>
    <t>Male</t>
  </si>
  <si>
    <t>Total</t>
  </si>
  <si>
    <t>(a) Under 18</t>
  </si>
  <si>
    <t>(b) 18-24</t>
  </si>
  <si>
    <t>(c) 25-34</t>
  </si>
  <si>
    <t>(d) 35-44</t>
  </si>
  <si>
    <t>(e) 45-54</t>
  </si>
  <si>
    <t>(f) 55-59</t>
  </si>
  <si>
    <t>(g) 60-65</t>
  </si>
  <si>
    <t>(h) 66 and over</t>
  </si>
  <si>
    <t>Table 3: Employment and Support Allowance Claimants by Age and Duration of Claim, February 2026 [note 1]</t>
  </si>
  <si>
    <t>Up to 3 months</t>
  </si>
  <si>
    <t>3 months up to 6 months</t>
  </si>
  <si>
    <t>6 months up to 1 year</t>
  </si>
  <si>
    <t>1 year up to 2 years</t>
  </si>
  <si>
    <t>2 years up to 5 years</t>
  </si>
  <si>
    <t>5 years and over</t>
  </si>
  <si>
    <t>Table 4: Employment and Support Allowance Claimants by Phase and Duration of Claim, February 2026 [note 1]</t>
  </si>
  <si>
    <t>Duration of Claim</t>
  </si>
  <si>
    <t>Unknown/Credits Only</t>
  </si>
  <si>
    <t>Assessment Phase</t>
  </si>
  <si>
    <t>Support Group</t>
  </si>
  <si>
    <t>Work Related Activity Group</t>
  </si>
  <si>
    <t>Table 5: Employment and Support Allowance Claimants by Age of Youngest Child and Partner Indicator, February 2026 [notes 1, 2, 3]</t>
  </si>
  <si>
    <t>Youngest Child Age Group</t>
  </si>
  <si>
    <t>No Partner/Unknown</t>
  </si>
  <si>
    <t>Partner</t>
  </si>
  <si>
    <t>(a) No children/Youngest child 16 or over</t>
  </si>
  <si>
    <t>(b) Under 5</t>
  </si>
  <si>
    <t>(c) 5-6</t>
  </si>
  <si>
    <t>(d) 7-9</t>
  </si>
  <si>
    <t>(e) 10-11</t>
  </si>
  <si>
    <t>(f) 12-15</t>
  </si>
  <si>
    <t>Table 6: Employment and Support Allowance Recipients Time Series by Average Weekly Benefit Payment, February 2021 to February 2026 [notes 1, 4]</t>
  </si>
  <si>
    <t>Average Weekly Benefit (£)</t>
  </si>
  <si>
    <t>Table 7: Employment and Support Allowance Claimants by Weekly Benefit Payment and Phase of Claim, February 2026 [note 1]</t>
  </si>
  <si>
    <t>Weekly Benefit Payment</t>
  </si>
  <si>
    <t>1. Less than £20.00</t>
  </si>
  <si>
    <t>2. £20.00 to £40.00</t>
  </si>
  <si>
    <t>3. £40.00 to £60.00</t>
  </si>
  <si>
    <t>4. £60.00 to £80.00</t>
  </si>
  <si>
    <t>5. £80.00 to £100.00</t>
  </si>
  <si>
    <t>6. £100.00 to £150.00</t>
  </si>
  <si>
    <t>7. £150.00 and over</t>
  </si>
  <si>
    <t>8. Nil/Unknown</t>
  </si>
  <si>
    <t>Table 8: Employment and Support Allowance Claimants by Type of ESA Claim, February 2026 [notes 1, 5]</t>
  </si>
  <si>
    <t>Type of ESA Claim</t>
  </si>
  <si>
    <t>Contribution-Based</t>
  </si>
  <si>
    <t>Contribution-Based and Income-Related</t>
  </si>
  <si>
    <t>Income-Related</t>
  </si>
  <si>
    <t>Credits</t>
  </si>
  <si>
    <t>Table 9: Employment and Support Allowance Claimants by Illness Condition and Gender, February 2026 [notes 1, 6]</t>
  </si>
  <si>
    <t>Condition</t>
  </si>
  <si>
    <t>01. Blood Disorders</t>
  </si>
  <si>
    <t>02. Infectious Diseases</t>
  </si>
  <si>
    <t>03. Malignant Diseases</t>
  </si>
  <si>
    <t>04. Psychiatric Disorders</t>
  </si>
  <si>
    <t>05. Neurological Disease</t>
  </si>
  <si>
    <t>06. Eye Disease and Blindness</t>
  </si>
  <si>
    <t>07. Hearing and Ear Problems</t>
  </si>
  <si>
    <t>08. Cardiovascular Disease</t>
  </si>
  <si>
    <t>09. Gastrointestinal Disease</t>
  </si>
  <si>
    <t>10. Diseases of Liver, Gall Bladder, etc</t>
  </si>
  <si>
    <t>11. Skin Diseases</t>
  </si>
  <si>
    <t>12. Musculoskeletal Disease</t>
  </si>
  <si>
    <t>13. Autoimmune Disorders</t>
  </si>
  <si>
    <t>14. Genitourinary Disease</t>
  </si>
  <si>
    <t>15. Hormonal Disorders</t>
  </si>
  <si>
    <t>16. Respiratory System</t>
  </si>
  <si>
    <t>17. Immune System</t>
  </si>
  <si>
    <t>18. Accidents, Injuries</t>
  </si>
  <si>
    <t>19. Pregnancy and Post-Natal</t>
  </si>
  <si>
    <t>20. Abnormal Clinical Findings</t>
  </si>
  <si>
    <t>21. Dental and Mouth</t>
  </si>
  <si>
    <t>22. Coronavirus</t>
  </si>
  <si>
    <t>Unknown</t>
  </si>
  <si>
    <t>Table 10: Employment and Support Allowance Claimants and Recipients by Parliamentary Constituency, February 2026 [notes 1, 9]</t>
  </si>
  <si>
    <t>Credits only</t>
  </si>
  <si>
    <t>Belfast East</t>
  </si>
  <si>
    <t>Belfast North</t>
  </si>
  <si>
    <t>Belfast South And Mid Down</t>
  </si>
  <si>
    <t>Belfast West</t>
  </si>
  <si>
    <t>East Antrim</t>
  </si>
  <si>
    <t>East Londonderry</t>
  </si>
  <si>
    <t>Fermanagh And South Tyrone</t>
  </si>
  <si>
    <t>Foyle</t>
  </si>
  <si>
    <t>Lagan Valley</t>
  </si>
  <si>
    <t>Mid Ulster</t>
  </si>
  <si>
    <t>Newry And Armagh</t>
  </si>
  <si>
    <t>North Antrim</t>
  </si>
  <si>
    <t>North Down</t>
  </si>
  <si>
    <t>South Antrim</t>
  </si>
  <si>
    <t>South Down</t>
  </si>
  <si>
    <t>Strangford</t>
  </si>
  <si>
    <t>Upper Bann</t>
  </si>
  <si>
    <t>West Tyrone</t>
  </si>
  <si>
    <t>Table 11: Employment and Support Allowance Claimants by Local Government District,  February 2026 [notes 1, 7, 8]</t>
  </si>
  <si>
    <t>Two cells in this table are empty because data was not collated for these variables.</t>
  </si>
  <si>
    <t>Working Age Eligible Population</t>
  </si>
  <si>
    <t>% of Eligible Population</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</si>
  <si>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</si>
  <si>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</si>
  <si>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</si>
  <si>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</si>
  <si>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</si>
  <si>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</si>
  <si>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</si>
  <si>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</si>
  <si>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</si>
  <si>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Newry, Mourne and Down</t>
  </si>
  <si>
    <t>Table</t>
  </si>
  <si>
    <t>Table Description</t>
  </si>
  <si>
    <t>Contact</t>
  </si>
  <si>
    <t>Analytics Division</t>
  </si>
  <si>
    <t>Department for Communities</t>
  </si>
  <si>
    <t>Level 6, Causeway Exchange</t>
  </si>
  <si>
    <t>1-7 Bedford Street</t>
  </si>
  <si>
    <t>BT2 7EG</t>
  </si>
  <si>
    <t>Telephone:</t>
  </si>
  <si>
    <t>028 90515424</t>
  </si>
  <si>
    <t>Email:</t>
  </si>
  <si>
    <t>Further Information</t>
  </si>
  <si>
    <t>Link to further information on Benefit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</si>
</sst>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 yyyy"/>
    <numFmt numFmtId="165" formatCode="#0.0"/>
  </numFmts>
  <fonts count="6" x14ac:knownFonts="1">
    <font>
      <sz val="12"/>
      <color rgb="FF000000"/>
      <name val="Arial"/>
    </font>
    <font>
      <b/>
      <sz val="16"/>
      <color rgb="FF000000"/>
      <name val="Arial"/>
    </font>
    <font>
      <u/>
      <sz val="12"/>
      <color theme="10"/>
      <name val="Arial"/>
    </font>
    <font>
      <b/>
      <sz val="12"/>
      <color rgb="FF000000"/>
      <name val="Arial"/>
    </font>
    <font>
      <b/>
      <sz val="14"/>
      <color rgb="FF000000"/>
      <name val="Arial"/>
    </font>
    <font>
      <u/>
      <sz val="12"/>
      <color rgb="FF0000FF"/>
      <name val="Arial"/>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left" wrapText="1"/>
    </xf>
    <xf numFmtId="0" fontId="0" fillId="0" borderId="0" xfId="0" applyAlignment="1">
      <alignment wrapText="1"/>
    </xf>
    <xf numFmtId="0" fontId="4" fillId="0" borderId="0" xfId="0" applyFont="1"/>
    <xf numFmtId="0" fontId="3" fillId="0" borderId="0" xfId="0" applyFont="1" applyAlignment="1">
      <alignment horizontal="center" vertical="top" wrapText="1"/>
    </xf>
    <xf numFmtId="0" fontId="3" fillId="0" borderId="0" xfId="0" applyFont="1" applyAlignment="1">
      <alignment horizontal="right" wrapText="1"/>
    </xf>
    <xf numFmtId="164" fontId="3" fillId="0" borderId="0" xfId="0" applyNumberFormat="1" applyFont="1" applyAlignment="1">
      <alignment horizontal="left"/>
    </xf>
    <xf numFmtId="3" fontId="0" fillId="0" borderId="0" xfId="0" applyNumberFormat="1" applyAlignment="1">
      <alignment horizontal="right"/>
    </xf>
    <xf numFmtId="4" fontId="0" fillId="0" borderId="0" xfId="0" applyNumberFormat="1" applyAlignment="1">
      <alignment horizontal="right"/>
    </xf>
    <xf numFmtId="165" fontId="0" fillId="0" borderId="0" xfId="0" applyNumberFormat="1" applyAlignment="1">
      <alignment horizontal="right"/>
    </xf>
    <xf numFmtId="0" fontId="5" fillId="0" borderId="0" xfId="0" applyFont="1"/>
  </cellXfs>
  <cellStyles count="1">
    <cellStyle name="Normal" xfId="0" builtinId="0"/>
  </cellStyles>
  <dxfs count="9">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font>
        <b/>
        <i val="0"/>
        <strike val="0"/>
        <condense val="0"/>
        <extend val="0"/>
        <outline val="0"/>
        <shadow val="0"/>
        <u val="none"/>
        <vertAlign val="baseline"/>
        <sz val="12"/>
        <color rgb="FF000000"/>
        <name val="Arial"/>
        <scheme val="none"/>
      </font>
      <alignment horizontal="left" vertical="bottom" textRotation="0" wrapText="1" indent="0" justifyLastLine="0" shrinkToFit="0" readingOrder="0"/>
    </dxf>
    <dxf>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71200" cy="1098000"/>
    <xdr:pic>
      <xdr:nvPicPr>
        <xdr:cNvPr id="2" name="Picture 1" descr="DfC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2</xdr:col>
      <xdr:colOff>0</xdr:colOff>
      <xdr:row>0</xdr:row>
      <xdr:rowOff>0</xdr:rowOff>
    </xdr:from>
    <xdr:ext cx="3391200" cy="633600"/>
    <xdr:pic>
      <xdr:nvPicPr>
        <xdr:cNvPr id="3" name="Picture 2" descr="NISRA logo">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7</xdr:col>
      <xdr:colOff>0</xdr:colOff>
      <xdr:row>0</xdr:row>
      <xdr:rowOff>0</xdr:rowOff>
    </xdr:from>
    <xdr:ext cx="658800" cy="676800"/>
    <xdr:pic>
      <xdr:nvPicPr>
        <xdr:cNvPr id="4" name="Picture 3" descr="Official Statistics 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general_info" displayName="general_info" ref="A34:B49" totalsRowShown="0">
  <tableColumns count="2">
    <tableColumn id="1" xr3:uid="{00000000-0010-0000-0000-000001000000}" name="Variable"/>
    <tableColumn id="2" xr3:uid="{00000000-0010-0000-0000-000002000000}" name="Information on variable"/>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7" displayName="table7" ref="A4:F13" totalsRowShown="0">
  <tableColumns count="6">
    <tableColumn id="1" xr3:uid="{00000000-0010-0000-0900-000001000000}" name="Weekly Benefit Payment"/>
    <tableColumn id="2" xr3:uid="{00000000-0010-0000-0900-000002000000}" name="Assessment Phase"/>
    <tableColumn id="3" xr3:uid="{00000000-0010-0000-0900-000003000000}" name="Support Group"/>
    <tableColumn id="4" xr3:uid="{00000000-0010-0000-0900-000004000000}" name="Work Related Activity Group"/>
    <tableColumn id="5" xr3:uid="{00000000-0010-0000-0900-000005000000}" name="Unknown/Credits Only"/>
    <tableColumn id="6" xr3:uid="{00000000-0010-0000-0900-000006000000}" name="Total"/>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table8" displayName="table8" ref="A4:B9" totalsRowShown="0">
  <tableColumns count="2">
    <tableColumn id="1" xr3:uid="{00000000-0010-0000-0A00-000001000000}" name="Type of ESA Claim"/>
    <tableColumn id="2" xr3:uid="{00000000-0010-0000-0A00-000002000000}" name="Total"/>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9" displayName="table9" ref="A4:D28" totalsRowShown="0">
  <tableColumns count="4">
    <tableColumn id="1" xr3:uid="{00000000-0010-0000-0B00-000001000000}" name="Condition"/>
    <tableColumn id="2" xr3:uid="{00000000-0010-0000-0B00-000002000000}" name="Female"/>
    <tableColumn id="3" xr3:uid="{00000000-0010-0000-0B00-000003000000}" name="Male"/>
    <tableColumn id="4" xr3:uid="{00000000-0010-0000-0B00-000004000000}" name="Total"/>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able10" displayName="table10" ref="A4:D24" totalsRowShown="0">
  <tableColumns count="4">
    <tableColumn id="1" xr3:uid="{00000000-0010-0000-0C00-000001000000}" name="Parliamentary Constituency"/>
    <tableColumn id="2" xr3:uid="{00000000-0010-0000-0C00-000002000000}" name="Credits only"/>
    <tableColumn id="3" xr3:uid="{00000000-0010-0000-0C00-000003000000}" name="Recipients"/>
    <tableColumn id="4" xr3:uid="{00000000-0010-0000-0C00-000004000000}" name="All Claimants"/>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11" displayName="table11" ref="A5:D18" totalsRowShown="0">
  <tableColumns count="4">
    <tableColumn id="1" xr3:uid="{00000000-0010-0000-0D00-000001000000}" name="Local Government District"/>
    <tableColumn id="2" xr3:uid="{00000000-0010-0000-0D00-000002000000}" name="Claimants"/>
    <tableColumn id="3" xr3:uid="{00000000-0010-0000-0D00-000003000000}" name="Working Age Eligible Population"/>
    <tableColumn id="4" xr3:uid="{00000000-0010-0000-0D00-000004000000}" name="% of Eligible Populatio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contents_table" displayName="contents_table" ref="A6:B18" totalsRowShown="0">
  <tableColumns count="2">
    <tableColumn id="1" xr3:uid="{00000000-0010-0000-0100-000001000000}" name="Table"/>
    <tableColumn id="2" xr3:uid="{00000000-0010-0000-0100-000002000000}" name="Table Descriptio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notes" displayName="notes" ref="A3:B12" totalsRowShown="0">
  <tableColumns count="2">
    <tableColumn id="1" xr3:uid="{00000000-0010-0000-0200-000001000000}" name="Note number"/>
    <tableColumn id="2" xr3:uid="{00000000-0010-0000-0200-000002000000}" name="Note text"/>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1" displayName="table1" ref="A4:D25" totalsRowShown="0">
  <tableColumns count="4">
    <tableColumn id="1" xr3:uid="{00000000-0010-0000-0300-000001000000}" name="Date"/>
    <tableColumn id="2" xr3:uid="{00000000-0010-0000-0300-000002000000}" name="All Claimants"/>
    <tableColumn id="3" xr3:uid="{00000000-0010-0000-0300-000003000000}" name="Recipients"/>
    <tableColumn id="4" xr3:uid="{00000000-0010-0000-0300-000004000000}" name="Credits Only"/>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2" displayName="table2" ref="A4:D13" totalsRowShown="0">
  <tableColumns count="4">
    <tableColumn id="1" xr3:uid="{00000000-0010-0000-0400-000001000000}" name="Age Band"/>
    <tableColumn id="2" xr3:uid="{00000000-0010-0000-0400-000002000000}" name="Female"/>
    <tableColumn id="3" xr3:uid="{00000000-0010-0000-0400-000003000000}" name="Male"/>
    <tableColumn id="4" xr3:uid="{00000000-0010-0000-0400-000004000000}" name="Total"/>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3" displayName="table3" ref="A4:H13" totalsRowShown="0" dataDxfId="8">
  <tableColumns count="8">
    <tableColumn id="1" xr3:uid="{00000000-0010-0000-0500-000001000000}" name="Age Band" dataDxfId="7"/>
    <tableColumn id="2" xr3:uid="{00000000-0010-0000-0500-000002000000}" name="Up to 3 months" dataDxfId="6"/>
    <tableColumn id="3" xr3:uid="{00000000-0010-0000-0500-000003000000}" name="3 months up to 6 months" dataDxfId="5"/>
    <tableColumn id="4" xr3:uid="{00000000-0010-0000-0500-000004000000}" name="6 months up to 1 year" dataDxfId="4"/>
    <tableColumn id="5" xr3:uid="{00000000-0010-0000-0500-000005000000}" name="1 year up to 2 years" dataDxfId="3"/>
    <tableColumn id="6" xr3:uid="{00000000-0010-0000-0500-000006000000}" name="2 years up to 5 years" dataDxfId="2"/>
    <tableColumn id="7" xr3:uid="{00000000-0010-0000-0500-000007000000}" name="5 years and over" dataDxfId="1"/>
    <tableColumn id="8" xr3:uid="{00000000-0010-0000-0500-000008000000}" name="Total" dataDxfId="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4" displayName="table4" ref="A4:F11" totalsRowShown="0">
  <tableColumns count="6">
    <tableColumn id="1" xr3:uid="{00000000-0010-0000-0600-000001000000}" name="Duration of Claim"/>
    <tableColumn id="2" xr3:uid="{00000000-0010-0000-0600-000002000000}" name="Unknown/Credits Only"/>
    <tableColumn id="3" xr3:uid="{00000000-0010-0000-0600-000003000000}" name="Assessment Phase"/>
    <tableColumn id="4" xr3:uid="{00000000-0010-0000-0600-000004000000}" name="Support Group"/>
    <tableColumn id="5" xr3:uid="{00000000-0010-0000-0600-000005000000}" name="Work Related Activity Group"/>
    <tableColumn id="6" xr3:uid="{00000000-0010-0000-0600-000006000000}" name="Total"/>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5" displayName="table5" ref="A4:D11" totalsRowShown="0">
  <tableColumns count="4">
    <tableColumn id="1" xr3:uid="{00000000-0010-0000-0700-000001000000}" name="Youngest Child Age Group"/>
    <tableColumn id="2" xr3:uid="{00000000-0010-0000-0700-000002000000}" name="No Partner/Unknown"/>
    <tableColumn id="3" xr3:uid="{00000000-0010-0000-0700-000003000000}" name="Partner"/>
    <tableColumn id="4" xr3:uid="{00000000-0010-0000-0700-000004000000}" name="Total"/>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6" displayName="table6" ref="A4:C25" totalsRowShown="0">
  <tableColumns count="3">
    <tableColumn id="1" xr3:uid="{00000000-0010-0000-0800-000001000000}" name="Date"/>
    <tableColumn id="2" xr3:uid="{00000000-0010-0000-0800-000002000000}" name="Recipients"/>
    <tableColumn id="3" xr3:uid="{00000000-0010-0000-0800-000003000000}" name="Average Weekly Benefit (£)"/>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consultations.nidirect.gov.uk/dfc/benefit-statistics-summary-user-survey/" TargetMode="External"/><Relationship Id="rId1" Type="http://schemas.openxmlformats.org/officeDocument/2006/relationships/hyperlink" Target="mailto:analyticsdivision@communities-ni.gov.uk"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communities-ni.gov.uk/topics/benefits-statistics" TargetMode="External"/><Relationship Id="rId1" Type="http://schemas.openxmlformats.org/officeDocument/2006/relationships/hyperlink" Target="mailto:analyticsdivision@communities-ni.gov.uk"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EE8AA"/>
  </sheetPr>
  <dimension ref="A1:A12"/>
  <sheetViews>
    <sheetView workbookViewId="0"/>
  </sheetViews>
  <sheetFormatPr defaultColWidth="11.54296875" defaultRowHeight="15" x14ac:dyDescent="0.25"/>
  <cols>
    <col min="1" max="1" width="85.6328125" customWidth="1"/>
  </cols>
  <sheetData>
    <row r="1" spans="1:1" ht="21" x14ac:dyDescent="0.4">
      <c r="A1" s="1" t="s">
        <v>0</v>
      </c>
    </row>
    <row r="2" spans="1:1" ht="24.9" customHeight="1" x14ac:dyDescent="0.25">
      <c r="A2" t="s">
        <v>1</v>
      </c>
    </row>
    <row r="3" spans="1:1" x14ac:dyDescent="0.25">
      <c r="A3" t="s">
        <v>2</v>
      </c>
    </row>
    <row r="4" spans="1:1" ht="24.9" customHeight="1" x14ac:dyDescent="0.25">
      <c r="A4" t="s">
        <v>3</v>
      </c>
    </row>
    <row r="5" spans="1:1" x14ac:dyDescent="0.25">
      <c r="A5" t="s">
        <v>4</v>
      </c>
    </row>
    <row r="6" spans="1:1" x14ac:dyDescent="0.25">
      <c r="A6" t="s">
        <v>5</v>
      </c>
    </row>
    <row r="7" spans="1:1" ht="24.9" customHeight="1" x14ac:dyDescent="0.25">
      <c r="A7" t="s">
        <v>6</v>
      </c>
    </row>
    <row r="8" spans="1:1" ht="24.9" customHeight="1" x14ac:dyDescent="0.25">
      <c r="A8" t="s">
        <v>7</v>
      </c>
    </row>
    <row r="9" spans="1:1" x14ac:dyDescent="0.25">
      <c r="A9" s="2" t="s">
        <v>11</v>
      </c>
    </row>
    <row r="10" spans="1:1" ht="24.9" customHeight="1" x14ac:dyDescent="0.25">
      <c r="A10" t="s">
        <v>8</v>
      </c>
    </row>
    <row r="11" spans="1:1" x14ac:dyDescent="0.25">
      <c r="A11" s="2" t="s">
        <v>10</v>
      </c>
    </row>
    <row r="12" spans="1:1" ht="24.9" customHeight="1" x14ac:dyDescent="0.25">
      <c r="A12" t="s">
        <v>9</v>
      </c>
    </row>
  </sheetData>
  <hyperlinks>
    <hyperlink ref="A11" r:id="rId1" xr:uid="{00000000-0004-0000-0000-000000000000}"/>
    <hyperlink ref="A9" r:id="rId2" xr:uid="{00000000-0004-0000-0000-000001000000}"/>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5"/>
  <sheetViews>
    <sheetView workbookViewId="0"/>
  </sheetViews>
  <sheetFormatPr defaultColWidth="11.54296875" defaultRowHeight="15" x14ac:dyDescent="0.25"/>
  <cols>
    <col min="1" max="3" width="15.6328125" customWidth="1"/>
  </cols>
  <sheetData>
    <row r="1" spans="1:3" ht="15.6" x14ac:dyDescent="0.3">
      <c r="A1" s="3" t="s">
        <v>136</v>
      </c>
    </row>
    <row r="2" spans="1:3" x14ac:dyDescent="0.25">
      <c r="A2" t="s">
        <v>98</v>
      </c>
    </row>
    <row r="3" spans="1:3" x14ac:dyDescent="0.25">
      <c r="A3" s="2" t="str">
        <f>HYPERLINK("#'Contents'!A13", "Return to table of contents")</f>
        <v>Return to table of contents</v>
      </c>
    </row>
    <row r="4" spans="1:3" ht="31.2" x14ac:dyDescent="0.3">
      <c r="A4" s="4" t="s">
        <v>53</v>
      </c>
      <c r="B4" s="8" t="s">
        <v>49</v>
      </c>
      <c r="C4" s="8" t="s">
        <v>137</v>
      </c>
    </row>
    <row r="5" spans="1:3" ht="15.6" x14ac:dyDescent="0.3">
      <c r="A5" s="9">
        <v>44255</v>
      </c>
      <c r="B5" s="10">
        <v>109450</v>
      </c>
      <c r="C5" s="11">
        <v>146.03</v>
      </c>
    </row>
    <row r="6" spans="1:3" ht="15.6" x14ac:dyDescent="0.3">
      <c r="A6" s="9">
        <v>44347</v>
      </c>
      <c r="B6" s="10">
        <v>107970</v>
      </c>
      <c r="C6" s="11">
        <v>146.77000000000001</v>
      </c>
    </row>
    <row r="7" spans="1:3" ht="15.6" x14ac:dyDescent="0.3">
      <c r="A7" s="9">
        <v>44439</v>
      </c>
      <c r="B7" s="10">
        <v>106240</v>
      </c>
      <c r="C7" s="11">
        <v>146.82</v>
      </c>
    </row>
    <row r="8" spans="1:3" ht="15.6" x14ac:dyDescent="0.3">
      <c r="A8" s="9">
        <v>44530</v>
      </c>
      <c r="B8" s="10">
        <v>104390</v>
      </c>
      <c r="C8" s="11">
        <v>146.80000000000001</v>
      </c>
    </row>
    <row r="9" spans="1:3" ht="15.6" x14ac:dyDescent="0.3">
      <c r="A9" s="9">
        <v>44620</v>
      </c>
      <c r="B9" s="10">
        <v>103130</v>
      </c>
      <c r="C9" s="11">
        <v>146.59</v>
      </c>
    </row>
    <row r="10" spans="1:3" ht="15.6" x14ac:dyDescent="0.3">
      <c r="A10" s="9">
        <v>44712</v>
      </c>
      <c r="B10" s="10">
        <v>101830</v>
      </c>
      <c r="C10" s="11">
        <v>151.1</v>
      </c>
    </row>
    <row r="11" spans="1:3" ht="15.6" x14ac:dyDescent="0.3">
      <c r="A11" s="9">
        <v>44804</v>
      </c>
      <c r="B11" s="10">
        <v>100620</v>
      </c>
      <c r="C11" s="11">
        <v>151.02000000000001</v>
      </c>
    </row>
    <row r="12" spans="1:3" ht="15.6" x14ac:dyDescent="0.3">
      <c r="A12" s="9">
        <v>44895</v>
      </c>
      <c r="B12" s="10">
        <v>99070</v>
      </c>
      <c r="C12" s="11">
        <v>150.97999999999999</v>
      </c>
    </row>
    <row r="13" spans="1:3" ht="15.6" x14ac:dyDescent="0.3">
      <c r="A13" s="9">
        <v>44985</v>
      </c>
      <c r="B13" s="10">
        <v>97740</v>
      </c>
      <c r="C13" s="11">
        <v>150.94999999999999</v>
      </c>
    </row>
    <row r="14" spans="1:3" ht="15.6" x14ac:dyDescent="0.3">
      <c r="A14" s="9">
        <v>45077</v>
      </c>
      <c r="B14" s="10">
        <v>96500</v>
      </c>
      <c r="C14" s="11">
        <v>166.02</v>
      </c>
    </row>
    <row r="15" spans="1:3" ht="15.6" x14ac:dyDescent="0.3">
      <c r="A15" s="9">
        <v>45169</v>
      </c>
      <c r="B15" s="10">
        <v>95130</v>
      </c>
      <c r="C15" s="11">
        <v>165.8</v>
      </c>
    </row>
    <row r="16" spans="1:3" ht="15.6" x14ac:dyDescent="0.3">
      <c r="A16" s="9">
        <v>45260</v>
      </c>
      <c r="B16" s="10">
        <v>93970</v>
      </c>
      <c r="C16" s="11">
        <v>165.7</v>
      </c>
    </row>
    <row r="17" spans="1:3" ht="15.6" x14ac:dyDescent="0.3">
      <c r="A17" s="9">
        <v>45351</v>
      </c>
      <c r="B17" s="10">
        <v>92610</v>
      </c>
      <c r="C17" s="11">
        <v>165.62</v>
      </c>
    </row>
    <row r="18" spans="1:3" ht="15.6" x14ac:dyDescent="0.3">
      <c r="A18" s="9">
        <v>45443</v>
      </c>
      <c r="B18" s="10">
        <v>91360</v>
      </c>
      <c r="C18" s="11">
        <v>176.55</v>
      </c>
    </row>
    <row r="19" spans="1:3" ht="15.6" x14ac:dyDescent="0.3">
      <c r="A19" s="9">
        <v>45535</v>
      </c>
      <c r="B19" s="10">
        <v>90020</v>
      </c>
      <c r="C19" s="11">
        <v>176.18</v>
      </c>
    </row>
    <row r="20" spans="1:3" ht="15.6" x14ac:dyDescent="0.3">
      <c r="A20" s="9">
        <v>45626</v>
      </c>
      <c r="B20" s="10">
        <v>86380</v>
      </c>
      <c r="C20" s="11">
        <v>174.46</v>
      </c>
    </row>
    <row r="21" spans="1:3" ht="15.6" x14ac:dyDescent="0.3">
      <c r="A21" s="9">
        <v>45716</v>
      </c>
      <c r="B21" s="10">
        <v>83450</v>
      </c>
      <c r="C21" s="11">
        <v>173</v>
      </c>
    </row>
    <row r="22" spans="1:3" ht="15.6" x14ac:dyDescent="0.3">
      <c r="A22" s="9">
        <v>45808</v>
      </c>
      <c r="B22" s="10">
        <v>82100</v>
      </c>
      <c r="C22" s="11">
        <v>175.65</v>
      </c>
    </row>
    <row r="23" spans="1:3" ht="15.6" x14ac:dyDescent="0.3">
      <c r="A23" s="9">
        <v>45900</v>
      </c>
      <c r="B23" s="10">
        <v>77580</v>
      </c>
      <c r="C23" s="11">
        <v>172.1</v>
      </c>
    </row>
    <row r="24" spans="1:3" ht="15.6" x14ac:dyDescent="0.3">
      <c r="A24" s="9">
        <v>45991</v>
      </c>
      <c r="B24" s="10">
        <v>60040</v>
      </c>
      <c r="C24" s="11">
        <v>150.16</v>
      </c>
    </row>
    <row r="25" spans="1:3" ht="15.6" x14ac:dyDescent="0.3">
      <c r="A25" s="9">
        <v>46081</v>
      </c>
      <c r="B25" s="10">
        <v>51560</v>
      </c>
      <c r="C25" s="11">
        <v>134.9</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3"/>
  <sheetViews>
    <sheetView workbookViewId="0"/>
  </sheetViews>
  <sheetFormatPr defaultColWidth="11.54296875" defaultRowHeight="15" x14ac:dyDescent="0.25"/>
  <cols>
    <col min="1" max="1" width="26.6328125" customWidth="1"/>
    <col min="2" max="4" width="15.6328125" customWidth="1"/>
    <col min="5" max="5" width="16.36328125" customWidth="1"/>
    <col min="6" max="6" width="15.6328125" customWidth="1"/>
  </cols>
  <sheetData>
    <row r="1" spans="1:6" ht="15.6" x14ac:dyDescent="0.3">
      <c r="A1" s="3" t="s">
        <v>138</v>
      </c>
    </row>
    <row r="2" spans="1:6" x14ac:dyDescent="0.25">
      <c r="A2" t="s">
        <v>98</v>
      </c>
    </row>
    <row r="3" spans="1:6" x14ac:dyDescent="0.25">
      <c r="A3" s="2" t="str">
        <f>HYPERLINK("#'Contents'!A14", "Return to table of contents")</f>
        <v>Return to table of contents</v>
      </c>
    </row>
    <row r="4" spans="1:6" ht="31.2" x14ac:dyDescent="0.3">
      <c r="A4" s="4" t="s">
        <v>139</v>
      </c>
      <c r="B4" s="8" t="s">
        <v>123</v>
      </c>
      <c r="C4" s="8" t="s">
        <v>124</v>
      </c>
      <c r="D4" s="8" t="s">
        <v>125</v>
      </c>
      <c r="E4" s="8" t="s">
        <v>122</v>
      </c>
      <c r="F4" s="8" t="s">
        <v>104</v>
      </c>
    </row>
    <row r="5" spans="1:6" ht="15.6" x14ac:dyDescent="0.3">
      <c r="A5" s="4" t="s">
        <v>140</v>
      </c>
      <c r="B5" s="10">
        <v>10</v>
      </c>
      <c r="C5" s="10">
        <v>280</v>
      </c>
      <c r="D5" s="10">
        <v>0</v>
      </c>
      <c r="E5" s="10">
        <v>0</v>
      </c>
      <c r="F5" s="10">
        <v>290</v>
      </c>
    </row>
    <row r="6" spans="1:6" ht="15.6" x14ac:dyDescent="0.3">
      <c r="A6" s="4" t="s">
        <v>141</v>
      </c>
      <c r="B6" s="10">
        <v>10</v>
      </c>
      <c r="C6" s="10">
        <v>370</v>
      </c>
      <c r="D6" s="10">
        <v>0</v>
      </c>
      <c r="E6" s="10">
        <v>0</v>
      </c>
      <c r="F6" s="10">
        <v>380</v>
      </c>
    </row>
    <row r="7" spans="1:6" ht="15.6" x14ac:dyDescent="0.3">
      <c r="A7" s="4" t="s">
        <v>142</v>
      </c>
      <c r="B7" s="10">
        <v>20</v>
      </c>
      <c r="C7" s="10">
        <v>560</v>
      </c>
      <c r="D7" s="10">
        <v>0</v>
      </c>
      <c r="E7" s="10">
        <v>0</v>
      </c>
      <c r="F7" s="10">
        <v>590</v>
      </c>
    </row>
    <row r="8" spans="1:6" ht="15.6" x14ac:dyDescent="0.3">
      <c r="A8" s="4" t="s">
        <v>143</v>
      </c>
      <c r="B8" s="10">
        <v>50</v>
      </c>
      <c r="C8" s="10">
        <v>650</v>
      </c>
      <c r="D8" s="10">
        <v>10</v>
      </c>
      <c r="E8" s="10">
        <v>0</v>
      </c>
      <c r="F8" s="10">
        <v>710</v>
      </c>
    </row>
    <row r="9" spans="1:6" ht="15.6" x14ac:dyDescent="0.3">
      <c r="A9" s="4" t="s">
        <v>144</v>
      </c>
      <c r="B9" s="10">
        <v>1990</v>
      </c>
      <c r="C9" s="10">
        <v>770</v>
      </c>
      <c r="D9" s="10">
        <v>180</v>
      </c>
      <c r="E9" s="10">
        <v>0</v>
      </c>
      <c r="F9" s="10">
        <v>2940</v>
      </c>
    </row>
    <row r="10" spans="1:6" ht="15.6" x14ac:dyDescent="0.3">
      <c r="A10" s="4" t="s">
        <v>145</v>
      </c>
      <c r="B10" s="10">
        <v>0</v>
      </c>
      <c r="C10" s="10">
        <v>45570</v>
      </c>
      <c r="D10" s="10">
        <v>10</v>
      </c>
      <c r="E10" s="10">
        <v>0</v>
      </c>
      <c r="F10" s="10">
        <v>45590</v>
      </c>
    </row>
    <row r="11" spans="1:6" ht="15.6" x14ac:dyDescent="0.3">
      <c r="A11" s="4" t="s">
        <v>146</v>
      </c>
      <c r="B11" s="10">
        <v>0</v>
      </c>
      <c r="C11" s="10">
        <v>1060</v>
      </c>
      <c r="D11" s="10">
        <v>0</v>
      </c>
      <c r="E11" s="10">
        <v>0</v>
      </c>
      <c r="F11" s="10">
        <v>1070</v>
      </c>
    </row>
    <row r="12" spans="1:6" ht="15.6" x14ac:dyDescent="0.3">
      <c r="A12" s="4" t="s">
        <v>147</v>
      </c>
      <c r="B12" s="10">
        <v>240</v>
      </c>
      <c r="C12" s="10">
        <v>980</v>
      </c>
      <c r="D12" s="10">
        <v>630</v>
      </c>
      <c r="E12" s="10">
        <v>2920</v>
      </c>
      <c r="F12" s="10">
        <v>4770</v>
      </c>
    </row>
    <row r="13" spans="1:6" ht="15.6" x14ac:dyDescent="0.3">
      <c r="A13" s="4" t="s">
        <v>104</v>
      </c>
      <c r="B13" s="10">
        <v>2320</v>
      </c>
      <c r="C13" s="10">
        <v>50250</v>
      </c>
      <c r="D13" s="10">
        <v>840</v>
      </c>
      <c r="E13" s="10">
        <v>2920</v>
      </c>
      <c r="F13" s="10">
        <v>56330</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9"/>
  <sheetViews>
    <sheetView workbookViewId="0"/>
  </sheetViews>
  <sheetFormatPr defaultColWidth="11.54296875" defaultRowHeight="15" x14ac:dyDescent="0.25"/>
  <cols>
    <col min="1" max="1" width="32.6328125" customWidth="1"/>
    <col min="2" max="2" width="12.6328125" customWidth="1"/>
  </cols>
  <sheetData>
    <row r="1" spans="1:2" ht="15.6" x14ac:dyDescent="0.3">
      <c r="A1" s="3" t="s">
        <v>148</v>
      </c>
    </row>
    <row r="2" spans="1:2" x14ac:dyDescent="0.25">
      <c r="A2" t="s">
        <v>98</v>
      </c>
    </row>
    <row r="3" spans="1:2" x14ac:dyDescent="0.25">
      <c r="A3" s="2" t="str">
        <f>HYPERLINK("#'Contents'!A15", "Return to table of contents")</f>
        <v>Return to table of contents</v>
      </c>
    </row>
    <row r="4" spans="1:2" ht="15.6" x14ac:dyDescent="0.3">
      <c r="A4" s="4" t="s">
        <v>149</v>
      </c>
      <c r="B4" s="8" t="s">
        <v>104</v>
      </c>
    </row>
    <row r="5" spans="1:2" ht="15.6" x14ac:dyDescent="0.3">
      <c r="A5" s="4" t="s">
        <v>150</v>
      </c>
      <c r="B5" s="10">
        <v>50510</v>
      </c>
    </row>
    <row r="6" spans="1:2" ht="31.2" x14ac:dyDescent="0.3">
      <c r="A6" s="4" t="s">
        <v>151</v>
      </c>
      <c r="B6" s="10">
        <v>420</v>
      </c>
    </row>
    <row r="7" spans="1:2" ht="15.6" x14ac:dyDescent="0.3">
      <c r="A7" s="4" t="s">
        <v>152</v>
      </c>
      <c r="B7" s="10">
        <v>630</v>
      </c>
    </row>
    <row r="8" spans="1:2" ht="15.6" x14ac:dyDescent="0.3">
      <c r="A8" s="4" t="s">
        <v>153</v>
      </c>
      <c r="B8" s="10">
        <v>4770</v>
      </c>
    </row>
    <row r="9" spans="1:2" ht="15.6" x14ac:dyDescent="0.3">
      <c r="A9" s="4" t="s">
        <v>104</v>
      </c>
      <c r="B9" s="10">
        <v>56330</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8"/>
  <sheetViews>
    <sheetView workbookViewId="0"/>
  </sheetViews>
  <sheetFormatPr defaultColWidth="11.54296875" defaultRowHeight="15" x14ac:dyDescent="0.25"/>
  <cols>
    <col min="1" max="1" width="35.54296875" customWidth="1"/>
    <col min="2" max="4" width="12.6328125" customWidth="1"/>
  </cols>
  <sheetData>
    <row r="1" spans="1:4" ht="15.6" x14ac:dyDescent="0.3">
      <c r="A1" s="3" t="s">
        <v>154</v>
      </c>
    </row>
    <row r="2" spans="1:4" x14ac:dyDescent="0.25">
      <c r="A2" t="s">
        <v>98</v>
      </c>
    </row>
    <row r="3" spans="1:4" x14ac:dyDescent="0.25">
      <c r="A3" s="2" t="str">
        <f>HYPERLINK("#'Contents'!A16", "Return to table of contents")</f>
        <v>Return to table of contents</v>
      </c>
    </row>
    <row r="4" spans="1:4" ht="15.6" x14ac:dyDescent="0.3">
      <c r="A4" s="4" t="s">
        <v>155</v>
      </c>
      <c r="B4" s="8" t="s">
        <v>102</v>
      </c>
      <c r="C4" s="8" t="s">
        <v>103</v>
      </c>
      <c r="D4" s="8" t="s">
        <v>104</v>
      </c>
    </row>
    <row r="5" spans="1:4" ht="15.6" x14ac:dyDescent="0.3">
      <c r="A5" s="4" t="s">
        <v>156</v>
      </c>
      <c r="B5" s="10">
        <v>50</v>
      </c>
      <c r="C5" s="10">
        <v>30</v>
      </c>
      <c r="D5" s="10">
        <v>80</v>
      </c>
    </row>
    <row r="6" spans="1:4" ht="15.6" x14ac:dyDescent="0.3">
      <c r="A6" s="4" t="s">
        <v>157</v>
      </c>
      <c r="B6" s="10">
        <v>160</v>
      </c>
      <c r="C6" s="10">
        <v>150</v>
      </c>
      <c r="D6" s="10">
        <v>310</v>
      </c>
    </row>
    <row r="7" spans="1:4" ht="15.6" x14ac:dyDescent="0.3">
      <c r="A7" s="4" t="s">
        <v>158</v>
      </c>
      <c r="B7" s="10">
        <v>1710</v>
      </c>
      <c r="C7" s="10">
        <v>880</v>
      </c>
      <c r="D7" s="10">
        <v>2580</v>
      </c>
    </row>
    <row r="8" spans="1:4" ht="15.6" x14ac:dyDescent="0.3">
      <c r="A8" s="4" t="s">
        <v>159</v>
      </c>
      <c r="B8" s="10">
        <v>11080</v>
      </c>
      <c r="C8" s="10">
        <v>9860</v>
      </c>
      <c r="D8" s="10">
        <v>20940</v>
      </c>
    </row>
    <row r="9" spans="1:4" ht="15.6" x14ac:dyDescent="0.3">
      <c r="A9" s="4" t="s">
        <v>160</v>
      </c>
      <c r="B9" s="10">
        <v>3330</v>
      </c>
      <c r="C9" s="10">
        <v>3830</v>
      </c>
      <c r="D9" s="10">
        <v>7160</v>
      </c>
    </row>
    <row r="10" spans="1:4" ht="15.6" x14ac:dyDescent="0.3">
      <c r="A10" s="4" t="s">
        <v>161</v>
      </c>
      <c r="B10" s="10">
        <v>160</v>
      </c>
      <c r="C10" s="10">
        <v>200</v>
      </c>
      <c r="D10" s="10">
        <v>350</v>
      </c>
    </row>
    <row r="11" spans="1:4" ht="15.6" x14ac:dyDescent="0.3">
      <c r="A11" s="4" t="s">
        <v>162</v>
      </c>
      <c r="B11" s="10">
        <v>100</v>
      </c>
      <c r="C11" s="10">
        <v>110</v>
      </c>
      <c r="D11" s="10">
        <v>200</v>
      </c>
    </row>
    <row r="12" spans="1:4" ht="15.6" x14ac:dyDescent="0.3">
      <c r="A12" s="4" t="s">
        <v>163</v>
      </c>
      <c r="B12" s="10">
        <v>660</v>
      </c>
      <c r="C12" s="10">
        <v>1080</v>
      </c>
      <c r="D12" s="10">
        <v>1740</v>
      </c>
    </row>
    <row r="13" spans="1:4" ht="15.6" x14ac:dyDescent="0.3">
      <c r="A13" s="4" t="s">
        <v>164</v>
      </c>
      <c r="B13" s="10">
        <v>580</v>
      </c>
      <c r="C13" s="10">
        <v>430</v>
      </c>
      <c r="D13" s="10">
        <v>1010</v>
      </c>
    </row>
    <row r="14" spans="1:4" ht="15.6" x14ac:dyDescent="0.3">
      <c r="A14" s="4" t="s">
        <v>165</v>
      </c>
      <c r="B14" s="10">
        <v>110</v>
      </c>
      <c r="C14" s="10">
        <v>100</v>
      </c>
      <c r="D14" s="10">
        <v>220</v>
      </c>
    </row>
    <row r="15" spans="1:4" ht="15.6" x14ac:dyDescent="0.3">
      <c r="A15" s="4" t="s">
        <v>166</v>
      </c>
      <c r="B15" s="10">
        <v>160</v>
      </c>
      <c r="C15" s="10">
        <v>110</v>
      </c>
      <c r="D15" s="10">
        <v>260</v>
      </c>
    </row>
    <row r="16" spans="1:4" ht="15.6" x14ac:dyDescent="0.3">
      <c r="A16" s="4" t="s">
        <v>167</v>
      </c>
      <c r="B16" s="10">
        <v>5920</v>
      </c>
      <c r="C16" s="10">
        <v>3790</v>
      </c>
      <c r="D16" s="10">
        <v>9700</v>
      </c>
    </row>
    <row r="17" spans="1:4" ht="15.6" x14ac:dyDescent="0.3">
      <c r="A17" s="4" t="s">
        <v>168</v>
      </c>
      <c r="B17" s="10">
        <v>60</v>
      </c>
      <c r="C17" s="10">
        <v>10</v>
      </c>
      <c r="D17" s="10">
        <v>80</v>
      </c>
    </row>
    <row r="18" spans="1:4" ht="15.6" x14ac:dyDescent="0.3">
      <c r="A18" s="4" t="s">
        <v>169</v>
      </c>
      <c r="B18" s="10">
        <v>260</v>
      </c>
      <c r="C18" s="10">
        <v>140</v>
      </c>
      <c r="D18" s="10">
        <v>400</v>
      </c>
    </row>
    <row r="19" spans="1:4" ht="15.6" x14ac:dyDescent="0.3">
      <c r="A19" s="4" t="s">
        <v>170</v>
      </c>
      <c r="B19" s="10">
        <v>270</v>
      </c>
      <c r="C19" s="10">
        <v>290</v>
      </c>
      <c r="D19" s="10">
        <v>570</v>
      </c>
    </row>
    <row r="20" spans="1:4" ht="15.6" x14ac:dyDescent="0.3">
      <c r="A20" s="4" t="s">
        <v>171</v>
      </c>
      <c r="B20" s="10">
        <v>700</v>
      </c>
      <c r="C20" s="10">
        <v>510</v>
      </c>
      <c r="D20" s="10">
        <v>1200</v>
      </c>
    </row>
    <row r="21" spans="1:4" ht="15.6" x14ac:dyDescent="0.3">
      <c r="A21" s="4" t="s">
        <v>172</v>
      </c>
      <c r="B21" s="10">
        <v>0</v>
      </c>
      <c r="C21" s="10">
        <v>0</v>
      </c>
      <c r="D21" s="10">
        <v>0</v>
      </c>
    </row>
    <row r="22" spans="1:4" ht="15.6" x14ac:dyDescent="0.3">
      <c r="A22" s="4" t="s">
        <v>173</v>
      </c>
      <c r="B22" s="10">
        <v>830</v>
      </c>
      <c r="C22" s="10">
        <v>1520</v>
      </c>
      <c r="D22" s="10">
        <v>2350</v>
      </c>
    </row>
    <row r="23" spans="1:4" ht="15.6" x14ac:dyDescent="0.3">
      <c r="A23" s="4" t="s">
        <v>174</v>
      </c>
      <c r="B23" s="10">
        <v>390</v>
      </c>
      <c r="C23" s="10">
        <v>0</v>
      </c>
      <c r="D23" s="10">
        <v>390</v>
      </c>
    </row>
    <row r="24" spans="1:4" ht="15.6" x14ac:dyDescent="0.3">
      <c r="A24" s="4" t="s">
        <v>175</v>
      </c>
      <c r="B24" s="10">
        <v>3400</v>
      </c>
      <c r="C24" s="10">
        <v>2970</v>
      </c>
      <c r="D24" s="10">
        <v>6370</v>
      </c>
    </row>
    <row r="25" spans="1:4" ht="15.6" x14ac:dyDescent="0.3">
      <c r="A25" s="4" t="s">
        <v>176</v>
      </c>
      <c r="B25" s="10">
        <v>0</v>
      </c>
      <c r="C25" s="10">
        <v>0</v>
      </c>
      <c r="D25" s="10">
        <v>10</v>
      </c>
    </row>
    <row r="26" spans="1:4" ht="15.6" x14ac:dyDescent="0.3">
      <c r="A26" s="4" t="s">
        <v>177</v>
      </c>
      <c r="B26" s="10">
        <v>100</v>
      </c>
      <c r="C26" s="10">
        <v>70</v>
      </c>
      <c r="D26" s="10">
        <v>170</v>
      </c>
    </row>
    <row r="27" spans="1:4" ht="15.6" x14ac:dyDescent="0.3">
      <c r="A27" s="4" t="s">
        <v>178</v>
      </c>
      <c r="B27" s="10">
        <v>170</v>
      </c>
      <c r="C27" s="10">
        <v>70</v>
      </c>
      <c r="D27" s="10">
        <v>240</v>
      </c>
    </row>
    <row r="28" spans="1:4" ht="15.6" x14ac:dyDescent="0.3">
      <c r="A28" s="4" t="s">
        <v>104</v>
      </c>
      <c r="B28" s="10">
        <v>30200</v>
      </c>
      <c r="C28" s="10">
        <v>26120</v>
      </c>
      <c r="D28" s="10">
        <v>56330</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24"/>
  <sheetViews>
    <sheetView workbookViewId="0"/>
  </sheetViews>
  <sheetFormatPr defaultColWidth="11.54296875" defaultRowHeight="15" x14ac:dyDescent="0.25"/>
  <cols>
    <col min="1" max="1" width="28.1796875" customWidth="1"/>
    <col min="2" max="4" width="11.6328125" customWidth="1"/>
  </cols>
  <sheetData>
    <row r="1" spans="1:4" ht="15.6" x14ac:dyDescent="0.3">
      <c r="A1" s="3" t="s">
        <v>179</v>
      </c>
    </row>
    <row r="2" spans="1:4" x14ac:dyDescent="0.25">
      <c r="A2" t="s">
        <v>98</v>
      </c>
    </row>
    <row r="3" spans="1:4" x14ac:dyDescent="0.25">
      <c r="A3" s="2" t="str">
        <f>HYPERLINK("#'Contents'!A17", "Return to table of contents")</f>
        <v>Return to table of contents</v>
      </c>
    </row>
    <row r="4" spans="1:4" ht="31.2" x14ac:dyDescent="0.3">
      <c r="A4" s="4" t="s">
        <v>71</v>
      </c>
      <c r="B4" s="8" t="s">
        <v>180</v>
      </c>
      <c r="C4" s="8" t="s">
        <v>49</v>
      </c>
      <c r="D4" s="8" t="s">
        <v>99</v>
      </c>
    </row>
    <row r="5" spans="1:4" ht="15.6" x14ac:dyDescent="0.3">
      <c r="A5" s="4" t="s">
        <v>181</v>
      </c>
      <c r="B5" s="10">
        <v>230</v>
      </c>
      <c r="C5" s="10">
        <v>2560</v>
      </c>
      <c r="D5" s="10">
        <v>2800</v>
      </c>
    </row>
    <row r="6" spans="1:4" ht="15.6" x14ac:dyDescent="0.3">
      <c r="A6" s="4" t="s">
        <v>182</v>
      </c>
      <c r="B6" s="10">
        <v>230</v>
      </c>
      <c r="C6" s="10">
        <v>3550</v>
      </c>
      <c r="D6" s="10">
        <v>3780</v>
      </c>
    </row>
    <row r="7" spans="1:4" ht="15.6" x14ac:dyDescent="0.3">
      <c r="A7" s="4" t="s">
        <v>183</v>
      </c>
      <c r="B7" s="10">
        <v>200</v>
      </c>
      <c r="C7" s="10">
        <v>1930</v>
      </c>
      <c r="D7" s="10">
        <v>2130</v>
      </c>
    </row>
    <row r="8" spans="1:4" ht="15.6" x14ac:dyDescent="0.3">
      <c r="A8" s="4" t="s">
        <v>184</v>
      </c>
      <c r="B8" s="10">
        <v>200</v>
      </c>
      <c r="C8" s="10">
        <v>3780</v>
      </c>
      <c r="D8" s="10">
        <v>3980</v>
      </c>
    </row>
    <row r="9" spans="1:4" ht="15.6" x14ac:dyDescent="0.3">
      <c r="A9" s="4" t="s">
        <v>185</v>
      </c>
      <c r="B9" s="10">
        <v>290</v>
      </c>
      <c r="C9" s="10">
        <v>2690</v>
      </c>
      <c r="D9" s="10">
        <v>2990</v>
      </c>
    </row>
    <row r="10" spans="1:4" ht="15.6" x14ac:dyDescent="0.3">
      <c r="A10" s="4" t="s">
        <v>186</v>
      </c>
      <c r="B10" s="10">
        <v>330</v>
      </c>
      <c r="C10" s="10">
        <v>3040</v>
      </c>
      <c r="D10" s="10">
        <v>3360</v>
      </c>
    </row>
    <row r="11" spans="1:4" ht="15.6" x14ac:dyDescent="0.3">
      <c r="A11" s="4" t="s">
        <v>187</v>
      </c>
      <c r="B11" s="10">
        <v>270</v>
      </c>
      <c r="C11" s="10">
        <v>2530</v>
      </c>
      <c r="D11" s="10">
        <v>2800</v>
      </c>
    </row>
    <row r="12" spans="1:4" ht="15.6" x14ac:dyDescent="0.3">
      <c r="A12" s="4" t="s">
        <v>188</v>
      </c>
      <c r="B12" s="10">
        <v>230</v>
      </c>
      <c r="C12" s="10">
        <v>3440</v>
      </c>
      <c r="D12" s="10">
        <v>3680</v>
      </c>
    </row>
    <row r="13" spans="1:4" ht="15.6" x14ac:dyDescent="0.3">
      <c r="A13" s="4" t="s">
        <v>189</v>
      </c>
      <c r="B13" s="10">
        <v>290</v>
      </c>
      <c r="C13" s="10">
        <v>2520</v>
      </c>
      <c r="D13" s="10">
        <v>2810</v>
      </c>
    </row>
    <row r="14" spans="1:4" ht="15.6" x14ac:dyDescent="0.3">
      <c r="A14" s="4" t="s">
        <v>190</v>
      </c>
      <c r="B14" s="10">
        <v>230</v>
      </c>
      <c r="C14" s="10">
        <v>2760</v>
      </c>
      <c r="D14" s="10">
        <v>2990</v>
      </c>
    </row>
    <row r="15" spans="1:4" ht="15.6" x14ac:dyDescent="0.3">
      <c r="A15" s="4" t="s">
        <v>191</v>
      </c>
      <c r="B15" s="10">
        <v>260</v>
      </c>
      <c r="C15" s="10">
        <v>2850</v>
      </c>
      <c r="D15" s="10">
        <v>3110</v>
      </c>
    </row>
    <row r="16" spans="1:4" ht="15.6" x14ac:dyDescent="0.3">
      <c r="A16" s="4" t="s">
        <v>192</v>
      </c>
      <c r="B16" s="10">
        <v>260</v>
      </c>
      <c r="C16" s="10">
        <v>2910</v>
      </c>
      <c r="D16" s="10">
        <v>3170</v>
      </c>
    </row>
    <row r="17" spans="1:4" ht="15.6" x14ac:dyDescent="0.3">
      <c r="A17" s="4" t="s">
        <v>193</v>
      </c>
      <c r="B17" s="10">
        <v>270</v>
      </c>
      <c r="C17" s="10">
        <v>2150</v>
      </c>
      <c r="D17" s="10">
        <v>2430</v>
      </c>
    </row>
    <row r="18" spans="1:4" ht="15.6" x14ac:dyDescent="0.3">
      <c r="A18" s="4" t="s">
        <v>194</v>
      </c>
      <c r="B18" s="10">
        <v>290</v>
      </c>
      <c r="C18" s="10">
        <v>2730</v>
      </c>
      <c r="D18" s="10">
        <v>3030</v>
      </c>
    </row>
    <row r="19" spans="1:4" ht="15.6" x14ac:dyDescent="0.3">
      <c r="A19" s="4" t="s">
        <v>195</v>
      </c>
      <c r="B19" s="10">
        <v>290</v>
      </c>
      <c r="C19" s="10">
        <v>2790</v>
      </c>
      <c r="D19" s="10">
        <v>3080</v>
      </c>
    </row>
    <row r="20" spans="1:4" ht="15.6" x14ac:dyDescent="0.3">
      <c r="A20" s="4" t="s">
        <v>196</v>
      </c>
      <c r="B20" s="10">
        <v>310</v>
      </c>
      <c r="C20" s="10">
        <v>2550</v>
      </c>
      <c r="D20" s="10">
        <v>2860</v>
      </c>
    </row>
    <row r="21" spans="1:4" ht="15.6" x14ac:dyDescent="0.3">
      <c r="A21" s="4" t="s">
        <v>197</v>
      </c>
      <c r="B21" s="10">
        <v>320</v>
      </c>
      <c r="C21" s="10">
        <v>3650</v>
      </c>
      <c r="D21" s="10">
        <v>3960</v>
      </c>
    </row>
    <row r="22" spans="1:4" ht="15.6" x14ac:dyDescent="0.3">
      <c r="A22" s="4" t="s">
        <v>198</v>
      </c>
      <c r="B22" s="10">
        <v>270</v>
      </c>
      <c r="C22" s="10">
        <v>3110</v>
      </c>
      <c r="D22" s="10">
        <v>3380</v>
      </c>
    </row>
    <row r="23" spans="1:4" ht="15.6" x14ac:dyDescent="0.3">
      <c r="A23" s="4" t="s">
        <v>178</v>
      </c>
      <c r="B23" s="10">
        <v>0</v>
      </c>
      <c r="C23" s="10">
        <v>20</v>
      </c>
      <c r="D23" s="10">
        <v>20</v>
      </c>
    </row>
    <row r="24" spans="1:4" ht="15.6" x14ac:dyDescent="0.3">
      <c r="A24" s="4" t="s">
        <v>104</v>
      </c>
      <c r="B24" s="10">
        <v>4770</v>
      </c>
      <c r="C24" s="10">
        <v>51560</v>
      </c>
      <c r="D24" s="10">
        <v>56330</v>
      </c>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8"/>
  <sheetViews>
    <sheetView workbookViewId="0"/>
  </sheetViews>
  <sheetFormatPr defaultColWidth="11.54296875" defaultRowHeight="15" x14ac:dyDescent="0.25"/>
  <cols>
    <col min="1" max="1" width="36.1796875" customWidth="1"/>
    <col min="2" max="4" width="16.6328125" customWidth="1"/>
  </cols>
  <sheetData>
    <row r="1" spans="1:4" ht="15.6" x14ac:dyDescent="0.3">
      <c r="A1" s="3" t="s">
        <v>199</v>
      </c>
    </row>
    <row r="2" spans="1:4" x14ac:dyDescent="0.25">
      <c r="A2" t="s">
        <v>98</v>
      </c>
    </row>
    <row r="3" spans="1:4" x14ac:dyDescent="0.25">
      <c r="A3" t="s">
        <v>200</v>
      </c>
    </row>
    <row r="4" spans="1:4" x14ac:dyDescent="0.25">
      <c r="A4" s="2" t="str">
        <f>HYPERLINK("#'Contents'!A18", "Return to table of contents")</f>
        <v>Return to table of contents</v>
      </c>
    </row>
    <row r="5" spans="1:4" ht="46.8" x14ac:dyDescent="0.3">
      <c r="A5" s="4" t="s">
        <v>73</v>
      </c>
      <c r="B5" s="8" t="s">
        <v>47</v>
      </c>
      <c r="C5" s="8" t="s">
        <v>201</v>
      </c>
      <c r="D5" s="8" t="s">
        <v>202</v>
      </c>
    </row>
    <row r="6" spans="1:4" ht="15.6" x14ac:dyDescent="0.3">
      <c r="A6" s="4" t="s">
        <v>203</v>
      </c>
      <c r="B6" s="10">
        <v>4280</v>
      </c>
      <c r="C6" s="10">
        <v>94216</v>
      </c>
      <c r="D6" s="12">
        <v>4.5</v>
      </c>
    </row>
    <row r="7" spans="1:4" ht="15.6" x14ac:dyDescent="0.3">
      <c r="A7" s="4" t="s">
        <v>204</v>
      </c>
      <c r="B7" s="10">
        <v>4490</v>
      </c>
      <c r="C7" s="10">
        <v>100014</v>
      </c>
      <c r="D7" s="12">
        <v>4.5</v>
      </c>
    </row>
    <row r="8" spans="1:4" ht="15.6" x14ac:dyDescent="0.3">
      <c r="A8" s="4" t="s">
        <v>205</v>
      </c>
      <c r="B8" s="10">
        <v>6670</v>
      </c>
      <c r="C8" s="10">
        <v>139440</v>
      </c>
      <c r="D8" s="12">
        <v>4.8</v>
      </c>
    </row>
    <row r="9" spans="1:4" ht="15.6" x14ac:dyDescent="0.3">
      <c r="A9" s="4" t="s">
        <v>206</v>
      </c>
      <c r="B9" s="10">
        <v>10460</v>
      </c>
      <c r="C9" s="10">
        <v>236700</v>
      </c>
      <c r="D9" s="12">
        <v>4.4000000000000004</v>
      </c>
    </row>
    <row r="10" spans="1:4" ht="15.6" x14ac:dyDescent="0.3">
      <c r="A10" s="4" t="s">
        <v>207</v>
      </c>
      <c r="B10" s="10">
        <v>4570</v>
      </c>
      <c r="C10" s="10">
        <v>87566</v>
      </c>
      <c r="D10" s="12">
        <v>5.2</v>
      </c>
    </row>
    <row r="11" spans="1:4" ht="15.6" x14ac:dyDescent="0.3">
      <c r="A11" s="4" t="s">
        <v>208</v>
      </c>
      <c r="B11" s="10">
        <v>5610</v>
      </c>
      <c r="C11" s="10">
        <v>96534</v>
      </c>
      <c r="D11" s="12">
        <v>5.8</v>
      </c>
    </row>
    <row r="12" spans="1:4" ht="15.6" x14ac:dyDescent="0.3">
      <c r="A12" s="4" t="s">
        <v>209</v>
      </c>
      <c r="B12" s="10">
        <v>3300</v>
      </c>
      <c r="C12" s="10">
        <v>71354</v>
      </c>
      <c r="D12" s="12">
        <v>4.5999999999999996</v>
      </c>
    </row>
    <row r="13" spans="1:4" ht="15.6" x14ac:dyDescent="0.3">
      <c r="A13" s="4" t="s">
        <v>210</v>
      </c>
      <c r="B13" s="10">
        <v>3450</v>
      </c>
      <c r="C13" s="10">
        <v>95058</v>
      </c>
      <c r="D13" s="12">
        <v>3.6</v>
      </c>
    </row>
    <row r="14" spans="1:4" ht="15.6" x14ac:dyDescent="0.3">
      <c r="A14" s="4" t="s">
        <v>211</v>
      </c>
      <c r="B14" s="10">
        <v>4300</v>
      </c>
      <c r="C14" s="10">
        <v>87224</v>
      </c>
      <c r="D14" s="12">
        <v>4.9000000000000004</v>
      </c>
    </row>
    <row r="15" spans="1:4" ht="15.6" x14ac:dyDescent="0.3">
      <c r="A15" s="4" t="s">
        <v>190</v>
      </c>
      <c r="B15" s="10">
        <v>4110</v>
      </c>
      <c r="C15" s="10">
        <v>95209</v>
      </c>
      <c r="D15" s="12">
        <v>4.3</v>
      </c>
    </row>
    <row r="16" spans="1:4" ht="15.6" x14ac:dyDescent="0.3">
      <c r="A16" s="4" t="s">
        <v>212</v>
      </c>
      <c r="B16" s="10">
        <v>5080</v>
      </c>
      <c r="C16" s="10">
        <v>112524</v>
      </c>
      <c r="D16" s="12">
        <v>4.5</v>
      </c>
    </row>
    <row r="17" spans="1:4" ht="15.6" x14ac:dyDescent="0.3">
      <c r="A17" s="4" t="s">
        <v>178</v>
      </c>
      <c r="B17" s="10">
        <v>20</v>
      </c>
      <c r="C17" s="10"/>
      <c r="D17" s="12"/>
    </row>
    <row r="18" spans="1:4" ht="15.6" x14ac:dyDescent="0.3">
      <c r="A18" s="4" t="s">
        <v>104</v>
      </c>
      <c r="B18" s="10">
        <v>56330</v>
      </c>
      <c r="C18" s="10">
        <v>1215839</v>
      </c>
      <c r="D18" s="12">
        <v>4.5999999999999996</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9"/>
  <sheetViews>
    <sheetView workbookViewId="0"/>
  </sheetViews>
  <sheetFormatPr defaultColWidth="11.54296875" defaultRowHeight="15" x14ac:dyDescent="0.25"/>
  <cols>
    <col min="1" max="1" width="35" customWidth="1"/>
    <col min="2" max="2" width="120.6328125" customWidth="1"/>
  </cols>
  <sheetData>
    <row r="1" spans="1:1" ht="21" x14ac:dyDescent="0.4">
      <c r="A1" s="1" t="s">
        <v>12</v>
      </c>
    </row>
    <row r="2" spans="1:1" ht="24.9" customHeight="1" x14ac:dyDescent="0.25">
      <c r="A2" t="s">
        <v>13</v>
      </c>
    </row>
    <row r="3" spans="1:1" x14ac:dyDescent="0.25">
      <c r="A3" t="s">
        <v>14</v>
      </c>
    </row>
    <row r="4" spans="1:1" ht="24.9" customHeight="1" x14ac:dyDescent="0.25">
      <c r="A4" t="s">
        <v>15</v>
      </c>
    </row>
    <row r="5" spans="1:1" x14ac:dyDescent="0.25">
      <c r="A5" t="s">
        <v>16</v>
      </c>
    </row>
    <row r="6" spans="1:1" x14ac:dyDescent="0.25">
      <c r="A6" t="s">
        <v>17</v>
      </c>
    </row>
    <row r="7" spans="1:1" ht="24.9" customHeight="1" x14ac:dyDescent="0.25">
      <c r="A7" t="s">
        <v>18</v>
      </c>
    </row>
    <row r="8" spans="1:1" x14ac:dyDescent="0.25">
      <c r="A8" t="s">
        <v>19</v>
      </c>
    </row>
    <row r="9" spans="1:1" x14ac:dyDescent="0.25">
      <c r="A9" t="s">
        <v>20</v>
      </c>
    </row>
    <row r="10" spans="1:1" x14ac:dyDescent="0.25">
      <c r="A10" t="s">
        <v>21</v>
      </c>
    </row>
    <row r="11" spans="1:1" ht="24.9" customHeight="1" x14ac:dyDescent="0.25">
      <c r="A11" t="s">
        <v>22</v>
      </c>
    </row>
    <row r="12" spans="1:1" x14ac:dyDescent="0.25">
      <c r="A12" t="s">
        <v>23</v>
      </c>
    </row>
    <row r="13" spans="1:1" x14ac:dyDescent="0.25">
      <c r="A13" t="s">
        <v>24</v>
      </c>
    </row>
    <row r="14" spans="1:1" x14ac:dyDescent="0.25">
      <c r="A14" t="s">
        <v>25</v>
      </c>
    </row>
    <row r="15" spans="1:1" ht="24.9" customHeight="1" x14ac:dyDescent="0.25">
      <c r="A15" t="s">
        <v>26</v>
      </c>
    </row>
    <row r="16" spans="1:1" x14ac:dyDescent="0.25">
      <c r="A16" t="s">
        <v>27</v>
      </c>
    </row>
    <row r="17" spans="1:1" x14ac:dyDescent="0.25">
      <c r="A17" t="s">
        <v>28</v>
      </c>
    </row>
    <row r="18" spans="1:1" x14ac:dyDescent="0.25">
      <c r="A18" t="s">
        <v>29</v>
      </c>
    </row>
    <row r="19" spans="1:1" ht="24.9" customHeight="1" x14ac:dyDescent="0.25">
      <c r="A19" t="s">
        <v>30</v>
      </c>
    </row>
    <row r="20" spans="1:1" x14ac:dyDescent="0.25">
      <c r="A20" t="s">
        <v>31</v>
      </c>
    </row>
    <row r="21" spans="1:1" x14ac:dyDescent="0.25">
      <c r="A21" t="s">
        <v>32</v>
      </c>
    </row>
    <row r="22" spans="1:1" x14ac:dyDescent="0.25">
      <c r="A22" t="s">
        <v>33</v>
      </c>
    </row>
    <row r="23" spans="1:1" x14ac:dyDescent="0.25">
      <c r="A23" t="s">
        <v>34</v>
      </c>
    </row>
    <row r="24" spans="1:1" x14ac:dyDescent="0.25">
      <c r="A24" t="s">
        <v>35</v>
      </c>
    </row>
    <row r="25" spans="1:1" x14ac:dyDescent="0.25">
      <c r="A25" t="s">
        <v>36</v>
      </c>
    </row>
    <row r="26" spans="1:1" x14ac:dyDescent="0.25">
      <c r="A26" t="s">
        <v>37</v>
      </c>
    </row>
    <row r="27" spans="1:1" x14ac:dyDescent="0.25">
      <c r="A27" t="s">
        <v>38</v>
      </c>
    </row>
    <row r="28" spans="1:1" ht="24.9" customHeight="1" x14ac:dyDescent="0.3">
      <c r="A28" s="3" t="s">
        <v>39</v>
      </c>
    </row>
    <row r="29" spans="1:1" x14ac:dyDescent="0.25">
      <c r="A29" t="s">
        <v>40</v>
      </c>
    </row>
    <row r="30" spans="1:1" x14ac:dyDescent="0.25">
      <c r="A30" t="s">
        <v>41</v>
      </c>
    </row>
    <row r="31" spans="1:1" ht="24.9" customHeight="1" x14ac:dyDescent="0.3">
      <c r="A31" s="3" t="s">
        <v>42</v>
      </c>
    </row>
    <row r="32" spans="1:1" ht="24.9" customHeight="1" x14ac:dyDescent="0.25">
      <c r="A32" t="s">
        <v>43</v>
      </c>
    </row>
    <row r="33" spans="1:2" ht="24.9" customHeight="1" x14ac:dyDescent="0.3">
      <c r="A33" s="3" t="s">
        <v>44</v>
      </c>
    </row>
    <row r="34" spans="1:2" ht="24.9" customHeight="1" x14ac:dyDescent="0.3">
      <c r="A34" s="4" t="s">
        <v>45</v>
      </c>
      <c r="B34" s="4" t="s">
        <v>46</v>
      </c>
    </row>
    <row r="35" spans="1:2" ht="30" x14ac:dyDescent="0.25">
      <c r="A35" t="s">
        <v>47</v>
      </c>
      <c r="B35" s="5" t="s">
        <v>48</v>
      </c>
    </row>
    <row r="36" spans="1:2" ht="30" x14ac:dyDescent="0.25">
      <c r="A36" t="s">
        <v>49</v>
      </c>
      <c r="B36" s="5" t="s">
        <v>50</v>
      </c>
    </row>
    <row r="37" spans="1:2" ht="30" x14ac:dyDescent="0.25">
      <c r="A37" t="s">
        <v>51</v>
      </c>
      <c r="B37" s="5" t="s">
        <v>52</v>
      </c>
    </row>
    <row r="38" spans="1:2" ht="45" x14ac:dyDescent="0.25">
      <c r="A38" t="s">
        <v>53</v>
      </c>
      <c r="B38" s="5" t="s">
        <v>54</v>
      </c>
    </row>
    <row r="39" spans="1:2" x14ac:dyDescent="0.25">
      <c r="A39" t="s">
        <v>55</v>
      </c>
      <c r="B39" s="5" t="s">
        <v>56</v>
      </c>
    </row>
    <row r="40" spans="1:2" x14ac:dyDescent="0.25">
      <c r="A40" t="s">
        <v>57</v>
      </c>
      <c r="B40" s="5" t="s">
        <v>58</v>
      </c>
    </row>
    <row r="41" spans="1:2" ht="30" x14ac:dyDescent="0.25">
      <c r="A41" t="s">
        <v>59</v>
      </c>
      <c r="B41" s="5" t="s">
        <v>60</v>
      </c>
    </row>
    <row r="42" spans="1:2" ht="30" x14ac:dyDescent="0.25">
      <c r="A42" t="s">
        <v>61</v>
      </c>
      <c r="B42" s="5" t="s">
        <v>62</v>
      </c>
    </row>
    <row r="43" spans="1:2" x14ac:dyDescent="0.25">
      <c r="A43" t="s">
        <v>63</v>
      </c>
      <c r="B43" s="5" t="s">
        <v>64</v>
      </c>
    </row>
    <row r="44" spans="1:2" ht="30" x14ac:dyDescent="0.25">
      <c r="A44" t="s">
        <v>65</v>
      </c>
      <c r="B44" s="5" t="s">
        <v>66</v>
      </c>
    </row>
    <row r="45" spans="1:2" x14ac:dyDescent="0.25">
      <c r="A45" t="s">
        <v>67</v>
      </c>
      <c r="B45" s="5" t="s">
        <v>68</v>
      </c>
    </row>
    <row r="46" spans="1:2" x14ac:dyDescent="0.25">
      <c r="A46" t="s">
        <v>69</v>
      </c>
      <c r="B46" s="5" t="s">
        <v>70</v>
      </c>
    </row>
    <row r="47" spans="1:2" ht="45" x14ac:dyDescent="0.25">
      <c r="A47" t="s">
        <v>71</v>
      </c>
      <c r="B47" s="5" t="s">
        <v>72</v>
      </c>
    </row>
    <row r="48" spans="1:2" ht="45" x14ac:dyDescent="0.25">
      <c r="A48" t="s">
        <v>73</v>
      </c>
      <c r="B48" s="5" t="s">
        <v>74</v>
      </c>
    </row>
    <row r="49" spans="1:2" ht="45" x14ac:dyDescent="0.25">
      <c r="A49" t="s">
        <v>75</v>
      </c>
      <c r="B49" s="5" t="s">
        <v>76</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9"/>
  <sheetViews>
    <sheetView tabSelected="1" workbookViewId="0"/>
  </sheetViews>
  <sheetFormatPr defaultColWidth="11.54296875" defaultRowHeight="15" x14ac:dyDescent="0.25"/>
  <cols>
    <col min="1" max="1" width="10.6328125" customWidth="1"/>
    <col min="2" max="2" width="36.6328125" customWidth="1"/>
  </cols>
  <sheetData>
    <row r="1" spans="1:2" ht="102.6" customHeight="1" x14ac:dyDescent="0.4">
      <c r="A1" s="1" t="s">
        <v>77</v>
      </c>
    </row>
    <row r="2" spans="1:2" ht="15.6" x14ac:dyDescent="0.3">
      <c r="A2" s="3" t="s">
        <v>78</v>
      </c>
    </row>
    <row r="3" spans="1:2" ht="15.6" x14ac:dyDescent="0.3">
      <c r="A3" s="3" t="s">
        <v>79</v>
      </c>
      <c r="B3" t="s">
        <v>80</v>
      </c>
    </row>
    <row r="4" spans="1:2" ht="15.6" x14ac:dyDescent="0.3">
      <c r="A4" s="3" t="s">
        <v>81</v>
      </c>
      <c r="B4" t="s">
        <v>82</v>
      </c>
    </row>
    <row r="5" spans="1:2" ht="24.9" customHeight="1" x14ac:dyDescent="0.3">
      <c r="A5" s="6" t="s">
        <v>83</v>
      </c>
    </row>
    <row r="6" spans="1:2" ht="15.6" x14ac:dyDescent="0.3">
      <c r="A6" s="4" t="s">
        <v>213</v>
      </c>
      <c r="B6" s="4" t="s">
        <v>214</v>
      </c>
    </row>
    <row r="7" spans="1:2" x14ac:dyDescent="0.25">
      <c r="A7" s="13" t="str">
        <f>HYPERLINK("#'Notes'!A1", "Notes")</f>
        <v>Notes</v>
      </c>
      <c r="B7" s="2" t="str">
        <f>HYPERLINK("#'Notes'!A1", "Notes related to the data in this spreadsheet.")</f>
        <v>Notes related to the data in this spreadsheet.</v>
      </c>
    </row>
    <row r="8" spans="1:2" x14ac:dyDescent="0.25">
      <c r="A8" s="13" t="str">
        <f>HYPERLINK("#'Table 1'!A1", "Table 1")</f>
        <v>Table 1</v>
      </c>
      <c r="B8" s="2" t="str">
        <f>HYPERLINK("#'Table 1'!A1", "Employment and Support Allowance Claimants and Recipients Time Series")</f>
        <v>Employment and Support Allowance Claimants and Recipients Time Series</v>
      </c>
    </row>
    <row r="9" spans="1:2" x14ac:dyDescent="0.25">
      <c r="A9" s="13" t="str">
        <f>HYPERLINK("#'Table 2'!A1", "Table 2")</f>
        <v>Table 2</v>
      </c>
      <c r="B9" s="2" t="str">
        <f>HYPERLINK("#'Table 2'!A1", "Employment and Support Allowance Claimants by Age and Gender")</f>
        <v>Employment and Support Allowance Claimants by Age and Gender</v>
      </c>
    </row>
    <row r="10" spans="1:2" x14ac:dyDescent="0.25">
      <c r="A10" s="13" t="str">
        <f>HYPERLINK("#'Table 3'!A1", "Table 3")</f>
        <v>Table 3</v>
      </c>
      <c r="B10" s="2" t="str">
        <f>HYPERLINK("#'Table 3'!A1", "Employment and Support Allowance Claimants by Age and Duration of Claim")</f>
        <v>Employment and Support Allowance Claimants by Age and Duration of Claim</v>
      </c>
    </row>
    <row r="11" spans="1:2" x14ac:dyDescent="0.25">
      <c r="A11" s="13" t="str">
        <f>HYPERLINK("#'Table 4'!A1", "Table 4")</f>
        <v>Table 4</v>
      </c>
      <c r="B11" s="2" t="str">
        <f>HYPERLINK("#'Table 4'!A1", "Employment and Support Allowance Claimants by Phase and Duration of Claim")</f>
        <v>Employment and Support Allowance Claimants by Phase and Duration of Claim</v>
      </c>
    </row>
    <row r="12" spans="1:2" x14ac:dyDescent="0.25">
      <c r="A12" s="13" t="str">
        <f>HYPERLINK("#'Table 5'!A1", "Table 5")</f>
        <v>Table 5</v>
      </c>
      <c r="B12" s="2" t="str">
        <f>HYPERLINK("#'Table 5'!A1", "Employment and Support Allowance Claimants by Age of Youngest Child and Partner Indicator")</f>
        <v>Employment and Support Allowance Claimants by Age of Youngest Child and Partner Indicator</v>
      </c>
    </row>
    <row r="13" spans="1:2" x14ac:dyDescent="0.25">
      <c r="A13" s="13" t="str">
        <f>HYPERLINK("#'Table 6'!A1", "Table 6")</f>
        <v>Table 6</v>
      </c>
      <c r="B13" s="2" t="str">
        <f>HYPERLINK("#'Table 6'!A1", "Employment and Support Allowance Recipients Time Series by Average Weekly Benefit Payment")</f>
        <v>Employment and Support Allowance Recipients Time Series by Average Weekly Benefit Payment</v>
      </c>
    </row>
    <row r="14" spans="1:2" x14ac:dyDescent="0.25">
      <c r="A14" s="13" t="str">
        <f>HYPERLINK("#'Table 7'!A1", "Table 7")</f>
        <v>Table 7</v>
      </c>
      <c r="B14" s="2" t="str">
        <f>HYPERLINK("#'Table 7'!A1", "Employment and Support Allowance Claimants by Weekly Benefit Payment and Phase of Claim")</f>
        <v>Employment and Support Allowance Claimants by Weekly Benefit Payment and Phase of Claim</v>
      </c>
    </row>
    <row r="15" spans="1:2" x14ac:dyDescent="0.25">
      <c r="A15" s="13" t="str">
        <f>HYPERLINK("#'Table 8'!A1", "Table 8")</f>
        <v>Table 8</v>
      </c>
      <c r="B15" s="2" t="str">
        <f>HYPERLINK("#'Table 8'!A1", "Employment and Support Allowance Claimants by Type of ESA Claim")</f>
        <v>Employment and Support Allowance Claimants by Type of ESA Claim</v>
      </c>
    </row>
    <row r="16" spans="1:2" x14ac:dyDescent="0.25">
      <c r="A16" s="13" t="str">
        <f>HYPERLINK("#'Table 9'!A1", "Table 9")</f>
        <v>Table 9</v>
      </c>
      <c r="B16" s="2" t="str">
        <f>HYPERLINK("#'Table 9'!A1", "Employment and Support Allowance Claimants by Illness Condition and Gender")</f>
        <v>Employment and Support Allowance Claimants by Illness Condition and Gender</v>
      </c>
    </row>
    <row r="17" spans="1:2" x14ac:dyDescent="0.25">
      <c r="A17" s="13" t="str">
        <f>HYPERLINK("#'Table 10'!A1", "Table 10")</f>
        <v>Table 10</v>
      </c>
      <c r="B17" s="2" t="str">
        <f>HYPERLINK("#'Table 10'!A1", "Employment and Support Allowance Claimants and Recipients by Parliamentary Constituency")</f>
        <v>Employment and Support Allowance Claimants and Recipients by Parliamentary Constituency</v>
      </c>
    </row>
    <row r="18" spans="1:2" x14ac:dyDescent="0.25">
      <c r="A18" s="13" t="str">
        <f>HYPERLINK("#'Table 11'!A1", "Table 11")</f>
        <v>Table 11</v>
      </c>
      <c r="B18" s="2" t="str">
        <f>HYPERLINK("#'Table 11'!A1", "Employment and Support Allowance Claimants by Local Government District")</f>
        <v>Employment and Support Allowance Claimants by Local Government District</v>
      </c>
    </row>
    <row r="19" spans="1:2" ht="24.9" customHeight="1" x14ac:dyDescent="0.3">
      <c r="A19" s="6" t="s">
        <v>215</v>
      </c>
    </row>
    <row r="20" spans="1:2" x14ac:dyDescent="0.25">
      <c r="A20" t="s">
        <v>216</v>
      </c>
    </row>
    <row r="21" spans="1:2" x14ac:dyDescent="0.25">
      <c r="A21" t="s">
        <v>217</v>
      </c>
    </row>
    <row r="22" spans="1:2" x14ac:dyDescent="0.25">
      <c r="A22" t="s">
        <v>218</v>
      </c>
    </row>
    <row r="23" spans="1:2" x14ac:dyDescent="0.25">
      <c r="A23" t="s">
        <v>219</v>
      </c>
    </row>
    <row r="24" spans="1:2" x14ac:dyDescent="0.25">
      <c r="A24" t="s">
        <v>206</v>
      </c>
    </row>
    <row r="25" spans="1:2" x14ac:dyDescent="0.25">
      <c r="A25" t="s">
        <v>220</v>
      </c>
    </row>
    <row r="26" spans="1:2" ht="24.9" customHeight="1" x14ac:dyDescent="0.3">
      <c r="A26" s="3" t="s">
        <v>221</v>
      </c>
      <c r="B26" t="s">
        <v>222</v>
      </c>
    </row>
    <row r="27" spans="1:2" ht="15.6" x14ac:dyDescent="0.3">
      <c r="A27" s="3" t="s">
        <v>223</v>
      </c>
      <c r="B27" s="2" t="s">
        <v>10</v>
      </c>
    </row>
    <row r="28" spans="1:2" ht="24.9" customHeight="1" x14ac:dyDescent="0.3">
      <c r="A28" s="6" t="s">
        <v>224</v>
      </c>
    </row>
    <row r="29" spans="1:2" x14ac:dyDescent="0.25">
      <c r="A29" s="2" t="s">
        <v>225</v>
      </c>
    </row>
  </sheetData>
  <hyperlinks>
    <hyperlink ref="B27" r:id="rId1" xr:uid="{00000000-0004-0000-0200-000000000000}"/>
    <hyperlink ref="A29" r:id="rId2" xr:uid="{00000000-0004-0000-0200-000001000000}"/>
  </hyperlinks>
  <pageMargins left="0.7" right="0.7" top="0.75" bottom="0.75" header="0.3" footer="0.3"/>
  <pageSetup paperSize="9" orientation="portrait" horizontalDpi="300" verticalDpi="300"/>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
  <sheetViews>
    <sheetView workbookViewId="0"/>
  </sheetViews>
  <sheetFormatPr defaultColWidth="11.54296875" defaultRowHeight="15" x14ac:dyDescent="0.25"/>
  <cols>
    <col min="1" max="1" width="13.6328125" customWidth="1"/>
    <col min="2" max="2" width="76.6328125" customWidth="1"/>
  </cols>
  <sheetData>
    <row r="1" spans="1:2" ht="17.399999999999999" x14ac:dyDescent="0.3">
      <c r="A1" s="6" t="s">
        <v>84</v>
      </c>
    </row>
    <row r="2" spans="1:2" ht="24.9" customHeight="1" x14ac:dyDescent="0.25">
      <c r="A2" t="s">
        <v>85</v>
      </c>
    </row>
    <row r="3" spans="1:2" ht="15.6" x14ac:dyDescent="0.3">
      <c r="A3" s="4" t="s">
        <v>86</v>
      </c>
      <c r="B3" s="4" t="s">
        <v>87</v>
      </c>
    </row>
    <row r="4" spans="1:2" ht="45" x14ac:dyDescent="0.25">
      <c r="A4" s="7">
        <v>1</v>
      </c>
      <c r="B4" s="5" t="s">
        <v>88</v>
      </c>
    </row>
    <row r="5" spans="1:2" ht="15.6" x14ac:dyDescent="0.25">
      <c r="A5" s="7">
        <v>2</v>
      </c>
      <c r="B5" s="5" t="s">
        <v>89</v>
      </c>
    </row>
    <row r="6" spans="1:2" ht="30" x14ac:dyDescent="0.25">
      <c r="A6" s="7">
        <v>3</v>
      </c>
      <c r="B6" s="5" t="s">
        <v>90</v>
      </c>
    </row>
    <row r="7" spans="1:2" ht="15.6" x14ac:dyDescent="0.25">
      <c r="A7" s="7">
        <v>4</v>
      </c>
      <c r="B7" s="5" t="s">
        <v>91</v>
      </c>
    </row>
    <row r="8" spans="1:2" ht="30" x14ac:dyDescent="0.25">
      <c r="A8" s="7">
        <v>5</v>
      </c>
      <c r="B8" s="5" t="s">
        <v>92</v>
      </c>
    </row>
    <row r="9" spans="1:2" ht="30" x14ac:dyDescent="0.25">
      <c r="A9" s="7">
        <v>6</v>
      </c>
      <c r="B9" s="5" t="s">
        <v>93</v>
      </c>
    </row>
    <row r="10" spans="1:2" ht="60" x14ac:dyDescent="0.25">
      <c r="A10" s="7">
        <v>7</v>
      </c>
      <c r="B10" s="5" t="s">
        <v>94</v>
      </c>
    </row>
    <row r="11" spans="1:2" ht="30" x14ac:dyDescent="0.25">
      <c r="A11" s="7">
        <v>8</v>
      </c>
      <c r="B11" s="5" t="s">
        <v>95</v>
      </c>
    </row>
    <row r="12" spans="1:2" ht="105" x14ac:dyDescent="0.25">
      <c r="A12" s="7">
        <v>9</v>
      </c>
      <c r="B12" s="5" t="s">
        <v>96</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5"/>
  <sheetViews>
    <sheetView workbookViewId="0"/>
  </sheetViews>
  <sheetFormatPr defaultColWidth="11.54296875" defaultRowHeight="15" x14ac:dyDescent="0.25"/>
  <cols>
    <col min="1" max="4" width="18.6328125" customWidth="1"/>
  </cols>
  <sheetData>
    <row r="1" spans="1:4" ht="15.6" x14ac:dyDescent="0.3">
      <c r="A1" s="3" t="s">
        <v>97</v>
      </c>
    </row>
    <row r="2" spans="1:4" x14ac:dyDescent="0.25">
      <c r="A2" t="s">
        <v>98</v>
      </c>
    </row>
    <row r="3" spans="1:4" x14ac:dyDescent="0.25">
      <c r="A3" s="2" t="str">
        <f>HYPERLINK("#'Contents'!A8", "Return to table of contents")</f>
        <v>Return to table of contents</v>
      </c>
    </row>
    <row r="4" spans="1:4" ht="15.6" x14ac:dyDescent="0.3">
      <c r="A4" s="4" t="s">
        <v>53</v>
      </c>
      <c r="B4" s="8" t="s">
        <v>99</v>
      </c>
      <c r="C4" s="8" t="s">
        <v>49</v>
      </c>
      <c r="D4" s="8" t="s">
        <v>51</v>
      </c>
    </row>
    <row r="5" spans="1:4" ht="15.6" x14ac:dyDescent="0.3">
      <c r="A5" s="9">
        <v>44255</v>
      </c>
      <c r="B5" s="10">
        <v>115400</v>
      </c>
      <c r="C5" s="10">
        <v>109450</v>
      </c>
      <c r="D5" s="10">
        <v>5950</v>
      </c>
    </row>
    <row r="6" spans="1:4" ht="15.6" x14ac:dyDescent="0.3">
      <c r="A6" s="9">
        <v>44347</v>
      </c>
      <c r="B6" s="10">
        <v>113870</v>
      </c>
      <c r="C6" s="10">
        <v>107970</v>
      </c>
      <c r="D6" s="10">
        <v>5900</v>
      </c>
    </row>
    <row r="7" spans="1:4" ht="15.6" x14ac:dyDescent="0.3">
      <c r="A7" s="9">
        <v>44439</v>
      </c>
      <c r="B7" s="10">
        <v>112280</v>
      </c>
      <c r="C7" s="10">
        <v>106240</v>
      </c>
      <c r="D7" s="10">
        <v>6040</v>
      </c>
    </row>
    <row r="8" spans="1:4" ht="15.6" x14ac:dyDescent="0.3">
      <c r="A8" s="9">
        <v>44530</v>
      </c>
      <c r="B8" s="10">
        <v>110220</v>
      </c>
      <c r="C8" s="10">
        <v>104390</v>
      </c>
      <c r="D8" s="10">
        <v>5820</v>
      </c>
    </row>
    <row r="9" spans="1:4" ht="15.6" x14ac:dyDescent="0.3">
      <c r="A9" s="9">
        <v>44620</v>
      </c>
      <c r="B9" s="10">
        <v>109040</v>
      </c>
      <c r="C9" s="10">
        <v>103130</v>
      </c>
      <c r="D9" s="10">
        <v>5910</v>
      </c>
    </row>
    <row r="10" spans="1:4" ht="15.6" x14ac:dyDescent="0.3">
      <c r="A10" s="9">
        <v>44712</v>
      </c>
      <c r="B10" s="10">
        <v>107710</v>
      </c>
      <c r="C10" s="10">
        <v>101830</v>
      </c>
      <c r="D10" s="10">
        <v>5880</v>
      </c>
    </row>
    <row r="11" spans="1:4" ht="15.6" x14ac:dyDescent="0.3">
      <c r="A11" s="9">
        <v>44804</v>
      </c>
      <c r="B11" s="10">
        <v>106420</v>
      </c>
      <c r="C11" s="10">
        <v>100620</v>
      </c>
      <c r="D11" s="10">
        <v>5810</v>
      </c>
    </row>
    <row r="12" spans="1:4" ht="15.6" x14ac:dyDescent="0.3">
      <c r="A12" s="9">
        <v>44895</v>
      </c>
      <c r="B12" s="10">
        <v>104840</v>
      </c>
      <c r="C12" s="10">
        <v>99070</v>
      </c>
      <c r="D12" s="10">
        <v>5770</v>
      </c>
    </row>
    <row r="13" spans="1:4" ht="15.6" x14ac:dyDescent="0.3">
      <c r="A13" s="9">
        <v>44985</v>
      </c>
      <c r="B13" s="10">
        <v>103590</v>
      </c>
      <c r="C13" s="10">
        <v>97740</v>
      </c>
      <c r="D13" s="10">
        <v>5850</v>
      </c>
    </row>
    <row r="14" spans="1:4" ht="15.6" x14ac:dyDescent="0.3">
      <c r="A14" s="9">
        <v>45077</v>
      </c>
      <c r="B14" s="10">
        <v>102030</v>
      </c>
      <c r="C14" s="10">
        <v>96500</v>
      </c>
      <c r="D14" s="10">
        <v>5530</v>
      </c>
    </row>
    <row r="15" spans="1:4" ht="15.6" x14ac:dyDescent="0.3">
      <c r="A15" s="9">
        <v>45169</v>
      </c>
      <c r="B15" s="10">
        <v>100790</v>
      </c>
      <c r="C15" s="10">
        <v>95130</v>
      </c>
      <c r="D15" s="10">
        <v>5670</v>
      </c>
    </row>
    <row r="16" spans="1:4" ht="15.6" x14ac:dyDescent="0.3">
      <c r="A16" s="9">
        <v>45260</v>
      </c>
      <c r="B16" s="10">
        <v>99500</v>
      </c>
      <c r="C16" s="10">
        <v>93970</v>
      </c>
      <c r="D16" s="10">
        <v>5530</v>
      </c>
    </row>
    <row r="17" spans="1:4" ht="15.6" x14ac:dyDescent="0.3">
      <c r="A17" s="9">
        <v>45351</v>
      </c>
      <c r="B17" s="10">
        <v>98010</v>
      </c>
      <c r="C17" s="10">
        <v>92610</v>
      </c>
      <c r="D17" s="10">
        <v>5410</v>
      </c>
    </row>
    <row r="18" spans="1:4" ht="15.6" x14ac:dyDescent="0.3">
      <c r="A18" s="9">
        <v>45443</v>
      </c>
      <c r="B18" s="10">
        <v>96550</v>
      </c>
      <c r="C18" s="10">
        <v>91360</v>
      </c>
      <c r="D18" s="10">
        <v>5190</v>
      </c>
    </row>
    <row r="19" spans="1:4" ht="15.6" x14ac:dyDescent="0.3">
      <c r="A19" s="9">
        <v>45535</v>
      </c>
      <c r="B19" s="10">
        <v>95110</v>
      </c>
      <c r="C19" s="10">
        <v>90020</v>
      </c>
      <c r="D19" s="10">
        <v>5090</v>
      </c>
    </row>
    <row r="20" spans="1:4" ht="15.6" x14ac:dyDescent="0.3">
      <c r="A20" s="9">
        <v>45626</v>
      </c>
      <c r="B20" s="10">
        <v>91470</v>
      </c>
      <c r="C20" s="10">
        <v>86380</v>
      </c>
      <c r="D20" s="10">
        <v>5090</v>
      </c>
    </row>
    <row r="21" spans="1:4" ht="15.6" x14ac:dyDescent="0.3">
      <c r="A21" s="9">
        <v>45716</v>
      </c>
      <c r="B21" s="10">
        <v>88510</v>
      </c>
      <c r="C21" s="10">
        <v>83450</v>
      </c>
      <c r="D21" s="10">
        <v>5060</v>
      </c>
    </row>
    <row r="22" spans="1:4" ht="15.6" x14ac:dyDescent="0.3">
      <c r="A22" s="9">
        <v>45808</v>
      </c>
      <c r="B22" s="10">
        <v>87060</v>
      </c>
      <c r="C22" s="10">
        <v>82100</v>
      </c>
      <c r="D22" s="10">
        <v>4960</v>
      </c>
    </row>
    <row r="23" spans="1:4" ht="15.6" x14ac:dyDescent="0.3">
      <c r="A23" s="9">
        <v>45900</v>
      </c>
      <c r="B23" s="10">
        <v>82560</v>
      </c>
      <c r="C23" s="10">
        <v>77580</v>
      </c>
      <c r="D23" s="10">
        <v>4980</v>
      </c>
    </row>
    <row r="24" spans="1:4" ht="15.6" x14ac:dyDescent="0.3">
      <c r="A24" s="9">
        <v>45991</v>
      </c>
      <c r="B24" s="10">
        <v>64850</v>
      </c>
      <c r="C24" s="10">
        <v>60040</v>
      </c>
      <c r="D24" s="10">
        <v>4810</v>
      </c>
    </row>
    <row r="25" spans="1:4" ht="15.6" x14ac:dyDescent="0.3">
      <c r="A25" s="9">
        <v>46081</v>
      </c>
      <c r="B25" s="10">
        <v>56330</v>
      </c>
      <c r="C25" s="10">
        <v>51560</v>
      </c>
      <c r="D25" s="10">
        <v>4770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3"/>
  <sheetViews>
    <sheetView workbookViewId="0"/>
  </sheetViews>
  <sheetFormatPr defaultColWidth="11.54296875" defaultRowHeight="15" x14ac:dyDescent="0.25"/>
  <cols>
    <col min="1" max="1" width="15.6328125" customWidth="1"/>
    <col min="2" max="4" width="11.6328125" customWidth="1"/>
  </cols>
  <sheetData>
    <row r="1" spans="1:4" ht="15.6" x14ac:dyDescent="0.3">
      <c r="A1" s="3" t="s">
        <v>100</v>
      </c>
    </row>
    <row r="2" spans="1:4" x14ac:dyDescent="0.25">
      <c r="A2" t="s">
        <v>98</v>
      </c>
    </row>
    <row r="3" spans="1:4" x14ac:dyDescent="0.25">
      <c r="A3" s="2" t="str">
        <f>HYPERLINK("#'Contents'!A9", "Return to table of contents")</f>
        <v>Return to table of contents</v>
      </c>
    </row>
    <row r="4" spans="1:4" ht="15.6" x14ac:dyDescent="0.3">
      <c r="A4" s="4" t="s">
        <v>101</v>
      </c>
      <c r="B4" s="8" t="s">
        <v>102</v>
      </c>
      <c r="C4" s="8" t="s">
        <v>103</v>
      </c>
      <c r="D4" s="8" t="s">
        <v>104</v>
      </c>
    </row>
    <row r="5" spans="1:4" ht="15.6" x14ac:dyDescent="0.3">
      <c r="A5" s="4" t="s">
        <v>105</v>
      </c>
      <c r="B5" s="10">
        <v>10</v>
      </c>
      <c r="C5" s="10">
        <v>0</v>
      </c>
      <c r="D5" s="10">
        <v>10</v>
      </c>
    </row>
    <row r="6" spans="1:4" ht="15.6" x14ac:dyDescent="0.3">
      <c r="A6" s="4" t="s">
        <v>106</v>
      </c>
      <c r="B6" s="10">
        <v>60</v>
      </c>
      <c r="C6" s="10">
        <v>90</v>
      </c>
      <c r="D6" s="10">
        <v>160</v>
      </c>
    </row>
    <row r="7" spans="1:4" ht="15.6" x14ac:dyDescent="0.3">
      <c r="A7" s="4" t="s">
        <v>107</v>
      </c>
      <c r="B7" s="10">
        <v>1120</v>
      </c>
      <c r="C7" s="10">
        <v>1360</v>
      </c>
      <c r="D7" s="10">
        <v>2480</v>
      </c>
    </row>
    <row r="8" spans="1:4" ht="15.6" x14ac:dyDescent="0.3">
      <c r="A8" s="4" t="s">
        <v>108</v>
      </c>
      <c r="B8" s="10">
        <v>3790</v>
      </c>
      <c r="C8" s="10">
        <v>3710</v>
      </c>
      <c r="D8" s="10">
        <v>7500</v>
      </c>
    </row>
    <row r="9" spans="1:4" ht="15.6" x14ac:dyDescent="0.3">
      <c r="A9" s="4" t="s">
        <v>109</v>
      </c>
      <c r="B9" s="10">
        <v>7270</v>
      </c>
      <c r="C9" s="10">
        <v>6260</v>
      </c>
      <c r="D9" s="10">
        <v>13530</v>
      </c>
    </row>
    <row r="10" spans="1:4" ht="15.6" x14ac:dyDescent="0.3">
      <c r="A10" s="4" t="s">
        <v>110</v>
      </c>
      <c r="B10" s="10">
        <v>6970</v>
      </c>
      <c r="C10" s="10">
        <v>5640</v>
      </c>
      <c r="D10" s="10">
        <v>12610</v>
      </c>
    </row>
    <row r="11" spans="1:4" ht="15.6" x14ac:dyDescent="0.3">
      <c r="A11" s="4" t="s">
        <v>111</v>
      </c>
      <c r="B11" s="10">
        <v>10930</v>
      </c>
      <c r="C11" s="10">
        <v>9000</v>
      </c>
      <c r="D11" s="10">
        <v>19940</v>
      </c>
    </row>
    <row r="12" spans="1:4" ht="15.6" x14ac:dyDescent="0.3">
      <c r="A12" s="4" t="s">
        <v>112</v>
      </c>
      <c r="B12" s="10">
        <v>50</v>
      </c>
      <c r="C12" s="10">
        <v>50</v>
      </c>
      <c r="D12" s="10">
        <v>100</v>
      </c>
    </row>
    <row r="13" spans="1:4" ht="15.6" x14ac:dyDescent="0.3">
      <c r="A13" s="4" t="s">
        <v>104</v>
      </c>
      <c r="B13" s="10">
        <v>30200</v>
      </c>
      <c r="C13" s="10">
        <v>26120</v>
      </c>
      <c r="D13" s="10">
        <v>56330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7"/>
  <sheetViews>
    <sheetView workbookViewId="0"/>
  </sheetViews>
  <sheetFormatPr defaultColWidth="11.54296875" defaultRowHeight="15" x14ac:dyDescent="0.25"/>
  <cols>
    <col min="1" max="1" width="15.6328125" customWidth="1"/>
    <col min="2" max="8" width="11.6328125" customWidth="1"/>
  </cols>
  <sheetData>
    <row r="1" spans="1:8" ht="15.6" x14ac:dyDescent="0.3">
      <c r="A1" s="3" t="s">
        <v>113</v>
      </c>
    </row>
    <row r="2" spans="1:8" x14ac:dyDescent="0.25">
      <c r="A2" t="s">
        <v>98</v>
      </c>
    </row>
    <row r="3" spans="1:8" x14ac:dyDescent="0.25">
      <c r="A3" s="2" t="str">
        <f>HYPERLINK("#'Contents'!A10", "Return to table of contents")</f>
        <v>Return to table of contents</v>
      </c>
    </row>
    <row r="4" spans="1:8" ht="31.2" x14ac:dyDescent="0.3">
      <c r="A4" s="4" t="s">
        <v>101</v>
      </c>
      <c r="B4" s="8" t="s">
        <v>114</v>
      </c>
      <c r="C4" s="8" t="s">
        <v>115</v>
      </c>
      <c r="D4" s="8" t="s">
        <v>116</v>
      </c>
      <c r="E4" s="8" t="s">
        <v>117</v>
      </c>
      <c r="F4" s="8" t="s">
        <v>118</v>
      </c>
      <c r="G4" s="8" t="s">
        <v>119</v>
      </c>
      <c r="H4" s="8" t="s">
        <v>104</v>
      </c>
    </row>
    <row r="5" spans="1:8" ht="15.6" x14ac:dyDescent="0.3">
      <c r="A5" s="4" t="s">
        <v>105</v>
      </c>
      <c r="B5" s="10">
        <v>0</v>
      </c>
      <c r="C5" s="10">
        <v>10</v>
      </c>
      <c r="D5" s="10">
        <v>0</v>
      </c>
      <c r="E5" s="10">
        <v>0</v>
      </c>
      <c r="F5" s="10">
        <v>0</v>
      </c>
      <c r="G5" s="10">
        <v>0</v>
      </c>
      <c r="H5" s="10">
        <v>10</v>
      </c>
    </row>
    <row r="6" spans="1:8" ht="15.6" x14ac:dyDescent="0.3">
      <c r="A6" s="4" t="s">
        <v>106</v>
      </c>
      <c r="B6" s="10">
        <v>20</v>
      </c>
      <c r="C6" s="10">
        <v>20</v>
      </c>
      <c r="D6" s="10">
        <v>40</v>
      </c>
      <c r="E6" s="10">
        <v>30</v>
      </c>
      <c r="F6" s="10">
        <v>50</v>
      </c>
      <c r="G6" s="10">
        <v>0</v>
      </c>
      <c r="H6" s="10">
        <v>160</v>
      </c>
    </row>
    <row r="7" spans="1:8" ht="15.6" x14ac:dyDescent="0.3">
      <c r="A7" s="4" t="s">
        <v>107</v>
      </c>
      <c r="B7" s="10">
        <v>240</v>
      </c>
      <c r="C7" s="10">
        <v>180</v>
      </c>
      <c r="D7" s="10">
        <v>200</v>
      </c>
      <c r="E7" s="10">
        <v>250</v>
      </c>
      <c r="F7" s="10">
        <v>560</v>
      </c>
      <c r="G7" s="10">
        <v>1060</v>
      </c>
      <c r="H7" s="10">
        <v>2480</v>
      </c>
    </row>
    <row r="8" spans="1:8" ht="15.6" x14ac:dyDescent="0.3">
      <c r="A8" s="4" t="s">
        <v>108</v>
      </c>
      <c r="B8" s="10">
        <v>750</v>
      </c>
      <c r="C8" s="10">
        <v>270</v>
      </c>
      <c r="D8" s="10">
        <v>450</v>
      </c>
      <c r="E8" s="10">
        <v>610</v>
      </c>
      <c r="F8" s="10">
        <v>1460</v>
      </c>
      <c r="G8" s="10">
        <v>3960</v>
      </c>
      <c r="H8" s="10">
        <v>7500</v>
      </c>
    </row>
    <row r="9" spans="1:8" ht="15.6" x14ac:dyDescent="0.3">
      <c r="A9" s="4" t="s">
        <v>109</v>
      </c>
      <c r="B9" s="10">
        <v>1250</v>
      </c>
      <c r="C9" s="10">
        <v>420</v>
      </c>
      <c r="D9" s="10">
        <v>730</v>
      </c>
      <c r="E9" s="10">
        <v>1250</v>
      </c>
      <c r="F9" s="10">
        <v>2650</v>
      </c>
      <c r="G9" s="10">
        <v>7250</v>
      </c>
      <c r="H9" s="10">
        <v>13530</v>
      </c>
    </row>
    <row r="10" spans="1:8" ht="15.6" x14ac:dyDescent="0.3">
      <c r="A10" s="4" t="s">
        <v>110</v>
      </c>
      <c r="B10" s="10">
        <v>800</v>
      </c>
      <c r="C10" s="10">
        <v>420</v>
      </c>
      <c r="D10" s="10">
        <v>610</v>
      </c>
      <c r="E10" s="10">
        <v>1170</v>
      </c>
      <c r="F10" s="10">
        <v>2550</v>
      </c>
      <c r="G10" s="10">
        <v>7070</v>
      </c>
      <c r="H10" s="10">
        <v>12610</v>
      </c>
    </row>
    <row r="11" spans="1:8" ht="15.6" x14ac:dyDescent="0.3">
      <c r="A11" s="4" t="s">
        <v>111</v>
      </c>
      <c r="B11" s="10">
        <v>1330</v>
      </c>
      <c r="C11" s="10">
        <v>620</v>
      </c>
      <c r="D11" s="10">
        <v>960</v>
      </c>
      <c r="E11" s="10">
        <v>1880</v>
      </c>
      <c r="F11" s="10">
        <v>4030</v>
      </c>
      <c r="G11" s="10">
        <v>11130</v>
      </c>
      <c r="H11" s="10">
        <v>19940</v>
      </c>
    </row>
    <row r="12" spans="1:8" ht="15.6" x14ac:dyDescent="0.3">
      <c r="A12" s="4" t="s">
        <v>112</v>
      </c>
      <c r="B12" s="10">
        <v>0</v>
      </c>
      <c r="C12" s="10">
        <v>0</v>
      </c>
      <c r="D12" s="10">
        <v>0</v>
      </c>
      <c r="E12" s="10">
        <v>0</v>
      </c>
      <c r="F12" s="10">
        <v>10</v>
      </c>
      <c r="G12" s="10">
        <v>90</v>
      </c>
      <c r="H12" s="10">
        <v>100</v>
      </c>
    </row>
    <row r="13" spans="1:8" ht="15.6" x14ac:dyDescent="0.3">
      <c r="A13" s="4" t="s">
        <v>104</v>
      </c>
      <c r="B13" s="10">
        <v>4380</v>
      </c>
      <c r="C13" s="10">
        <v>1920</v>
      </c>
      <c r="D13" s="10">
        <v>2990</v>
      </c>
      <c r="E13" s="10">
        <v>5180</v>
      </c>
      <c r="F13" s="10">
        <v>11310</v>
      </c>
      <c r="G13" s="10">
        <v>30550</v>
      </c>
      <c r="H13" s="10">
        <v>56330</v>
      </c>
    </row>
    <row r="14" spans="1:8" ht="15.6" x14ac:dyDescent="0.3">
      <c r="A14" s="4"/>
      <c r="B14" s="10"/>
      <c r="C14" s="10"/>
      <c r="D14" s="10"/>
      <c r="E14" s="10"/>
      <c r="F14" s="10"/>
      <c r="G14" s="10"/>
      <c r="H14" s="10"/>
    </row>
    <row r="15" spans="1:8" ht="15.6" x14ac:dyDescent="0.3">
      <c r="A15" s="4"/>
      <c r="B15" s="10"/>
      <c r="C15" s="10"/>
      <c r="D15" s="10"/>
      <c r="E15" s="10"/>
      <c r="F15" s="10"/>
      <c r="G15" s="10"/>
      <c r="H15" s="10"/>
    </row>
    <row r="16" spans="1:8" ht="15.6" x14ac:dyDescent="0.3">
      <c r="A16" s="4"/>
      <c r="B16" s="10"/>
      <c r="C16" s="10"/>
      <c r="D16" s="10"/>
      <c r="E16" s="10"/>
      <c r="F16" s="10"/>
      <c r="G16" s="10"/>
      <c r="H16" s="10"/>
    </row>
    <row r="17" spans="1:8" ht="15.6" x14ac:dyDescent="0.3">
      <c r="A17" s="4"/>
      <c r="B17" s="10"/>
      <c r="C17" s="10"/>
      <c r="D17" s="10"/>
      <c r="E17" s="10"/>
      <c r="F17" s="10"/>
      <c r="G17" s="10"/>
      <c r="H17" s="10"/>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1"/>
  <sheetViews>
    <sheetView workbookViewId="0"/>
  </sheetViews>
  <sheetFormatPr defaultColWidth="11.54296875" defaultRowHeight="15" x14ac:dyDescent="0.25"/>
  <cols>
    <col min="1" max="1" width="19.6328125" customWidth="1"/>
    <col min="2" max="2" width="16.1796875" customWidth="1"/>
    <col min="3" max="6" width="15.6328125" customWidth="1"/>
  </cols>
  <sheetData>
    <row r="1" spans="1:6" ht="15.6" x14ac:dyDescent="0.3">
      <c r="A1" s="3" t="s">
        <v>120</v>
      </c>
    </row>
    <row r="2" spans="1:6" x14ac:dyDescent="0.25">
      <c r="A2" t="s">
        <v>98</v>
      </c>
    </row>
    <row r="3" spans="1:6" x14ac:dyDescent="0.25">
      <c r="A3" s="2" t="str">
        <f>HYPERLINK("#'Contents'!A11", "Return to table of contents")</f>
        <v>Return to table of contents</v>
      </c>
    </row>
    <row r="4" spans="1:6" ht="31.2" x14ac:dyDescent="0.3">
      <c r="A4" s="4" t="s">
        <v>121</v>
      </c>
      <c r="B4" s="8" t="s">
        <v>122</v>
      </c>
      <c r="C4" s="8" t="s">
        <v>123</v>
      </c>
      <c r="D4" s="8" t="s">
        <v>124</v>
      </c>
      <c r="E4" s="8" t="s">
        <v>125</v>
      </c>
      <c r="F4" s="8" t="s">
        <v>104</v>
      </c>
    </row>
    <row r="5" spans="1:6" ht="15.6" x14ac:dyDescent="0.3">
      <c r="A5" s="4" t="s">
        <v>114</v>
      </c>
      <c r="B5" s="10">
        <v>120</v>
      </c>
      <c r="C5" s="10">
        <v>840</v>
      </c>
      <c r="D5" s="10">
        <v>3420</v>
      </c>
      <c r="E5" s="10">
        <v>0</v>
      </c>
      <c r="F5" s="10">
        <v>4380</v>
      </c>
    </row>
    <row r="6" spans="1:6" ht="31.2" x14ac:dyDescent="0.3">
      <c r="A6" s="4" t="s">
        <v>115</v>
      </c>
      <c r="B6" s="10">
        <v>150</v>
      </c>
      <c r="C6" s="10">
        <v>780</v>
      </c>
      <c r="D6" s="10">
        <v>980</v>
      </c>
      <c r="E6" s="10">
        <v>20</v>
      </c>
      <c r="F6" s="10">
        <v>1920</v>
      </c>
    </row>
    <row r="7" spans="1:6" ht="31.2" x14ac:dyDescent="0.3">
      <c r="A7" s="4" t="s">
        <v>116</v>
      </c>
      <c r="B7" s="10">
        <v>270</v>
      </c>
      <c r="C7" s="10">
        <v>510</v>
      </c>
      <c r="D7" s="10">
        <v>2050</v>
      </c>
      <c r="E7" s="10">
        <v>170</v>
      </c>
      <c r="F7" s="10">
        <v>2990</v>
      </c>
    </row>
    <row r="8" spans="1:6" ht="15.6" x14ac:dyDescent="0.3">
      <c r="A8" s="4" t="s">
        <v>117</v>
      </c>
      <c r="B8" s="10">
        <v>300</v>
      </c>
      <c r="C8" s="10">
        <v>90</v>
      </c>
      <c r="D8" s="10">
        <v>4530</v>
      </c>
      <c r="E8" s="10">
        <v>260</v>
      </c>
      <c r="F8" s="10">
        <v>5180</v>
      </c>
    </row>
    <row r="9" spans="1:6" ht="15.6" x14ac:dyDescent="0.3">
      <c r="A9" s="4" t="s">
        <v>118</v>
      </c>
      <c r="B9" s="10">
        <v>710</v>
      </c>
      <c r="C9" s="10">
        <v>80</v>
      </c>
      <c r="D9" s="10">
        <v>10330</v>
      </c>
      <c r="E9" s="10">
        <v>190</v>
      </c>
      <c r="F9" s="10">
        <v>11310</v>
      </c>
    </row>
    <row r="10" spans="1:6" ht="15.6" x14ac:dyDescent="0.3">
      <c r="A10" s="4" t="s">
        <v>119</v>
      </c>
      <c r="B10" s="10">
        <v>1360</v>
      </c>
      <c r="C10" s="10">
        <v>40</v>
      </c>
      <c r="D10" s="10">
        <v>28950</v>
      </c>
      <c r="E10" s="10">
        <v>200</v>
      </c>
      <c r="F10" s="10">
        <v>30550</v>
      </c>
    </row>
    <row r="11" spans="1:6" ht="15.6" x14ac:dyDescent="0.3">
      <c r="A11" s="4" t="s">
        <v>104</v>
      </c>
      <c r="B11" s="10">
        <v>2920</v>
      </c>
      <c r="C11" s="10">
        <v>2320</v>
      </c>
      <c r="D11" s="10">
        <v>50250</v>
      </c>
      <c r="E11" s="10">
        <v>840</v>
      </c>
      <c r="F11" s="10">
        <v>56330</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1"/>
  <sheetViews>
    <sheetView workbookViewId="0"/>
  </sheetViews>
  <sheetFormatPr defaultColWidth="11.54296875" defaultRowHeight="15" x14ac:dyDescent="0.25"/>
  <cols>
    <col min="1" max="1" width="38.6328125" customWidth="1"/>
    <col min="2" max="2" width="16.6328125" customWidth="1"/>
    <col min="3" max="4" width="13.6328125" customWidth="1"/>
  </cols>
  <sheetData>
    <row r="1" spans="1:4" ht="15.6" x14ac:dyDescent="0.3">
      <c r="A1" s="3" t="s">
        <v>126</v>
      </c>
    </row>
    <row r="2" spans="1:4" x14ac:dyDescent="0.25">
      <c r="A2" t="s">
        <v>98</v>
      </c>
    </row>
    <row r="3" spans="1:4" x14ac:dyDescent="0.25">
      <c r="A3" s="2" t="str">
        <f>HYPERLINK("#'Contents'!A12", "Return to table of contents")</f>
        <v>Return to table of contents</v>
      </c>
    </row>
    <row r="4" spans="1:4" ht="31.2" x14ac:dyDescent="0.3">
      <c r="A4" s="4" t="s">
        <v>127</v>
      </c>
      <c r="B4" s="8" t="s">
        <v>128</v>
      </c>
      <c r="C4" s="8" t="s">
        <v>129</v>
      </c>
      <c r="D4" s="8" t="s">
        <v>104</v>
      </c>
    </row>
    <row r="5" spans="1:4" ht="15.6" x14ac:dyDescent="0.3">
      <c r="A5" s="4" t="s">
        <v>130</v>
      </c>
      <c r="B5" s="10">
        <v>52960</v>
      </c>
      <c r="C5" s="10">
        <v>2360</v>
      </c>
      <c r="D5" s="10">
        <v>55320</v>
      </c>
    </row>
    <row r="6" spans="1:4" ht="15.6" x14ac:dyDescent="0.3">
      <c r="A6" s="4" t="s">
        <v>131</v>
      </c>
      <c r="B6" s="10">
        <v>20</v>
      </c>
      <c r="C6" s="10">
        <v>10</v>
      </c>
      <c r="D6" s="10">
        <v>30</v>
      </c>
    </row>
    <row r="7" spans="1:4" ht="15.6" x14ac:dyDescent="0.3">
      <c r="A7" s="4" t="s">
        <v>132</v>
      </c>
      <c r="B7" s="10">
        <v>20</v>
      </c>
      <c r="C7" s="10">
        <v>10</v>
      </c>
      <c r="D7" s="10">
        <v>20</v>
      </c>
    </row>
    <row r="8" spans="1:4" ht="15.6" x14ac:dyDescent="0.3">
      <c r="A8" s="4" t="s">
        <v>133</v>
      </c>
      <c r="B8" s="10">
        <v>90</v>
      </c>
      <c r="C8" s="10">
        <v>50</v>
      </c>
      <c r="D8" s="10">
        <v>140</v>
      </c>
    </row>
    <row r="9" spans="1:4" ht="15.6" x14ac:dyDescent="0.3">
      <c r="A9" s="4" t="s">
        <v>134</v>
      </c>
      <c r="B9" s="10">
        <v>110</v>
      </c>
      <c r="C9" s="10">
        <v>110</v>
      </c>
      <c r="D9" s="10">
        <v>220</v>
      </c>
    </row>
    <row r="10" spans="1:4" ht="15.6" x14ac:dyDescent="0.3">
      <c r="A10" s="4" t="s">
        <v>135</v>
      </c>
      <c r="B10" s="10">
        <v>350</v>
      </c>
      <c r="C10" s="10">
        <v>250</v>
      </c>
      <c r="D10" s="10">
        <v>600</v>
      </c>
    </row>
    <row r="11" spans="1:4" ht="15.6" x14ac:dyDescent="0.3">
      <c r="A11" s="4" t="s">
        <v>104</v>
      </c>
      <c r="B11" s="10">
        <v>53550</v>
      </c>
      <c r="C11" s="10">
        <v>2780</v>
      </c>
      <c r="D11" s="10">
        <v>56330</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User Feedback</vt:lpstr>
      <vt:lpstr>General Info</vt:lpstr>
      <vt:lpstr>Contents</vt:lpstr>
      <vt:lpstr>Notes</vt:lpstr>
      <vt:lpstr>Table 1</vt:lpstr>
      <vt:lpstr>Table 2</vt:lpstr>
      <vt:lpstr>Table 3</vt:lpstr>
      <vt:lpstr>Table 4</vt:lpstr>
      <vt:lpstr>Table 5</vt:lpstr>
      <vt:lpstr>Table 6</vt:lpstr>
      <vt:lpstr>Table 7</vt:lpstr>
      <vt:lpstr>Table 8</vt:lpstr>
      <vt:lpstr>Table 9</vt:lpstr>
      <vt:lpstr>Table 10</vt:lpstr>
      <vt:lpstr>Table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Employment and Support Allowance - February 2026</dc:title>
  <dc:subject>Employment and Support Allowance</dc:subject>
  <dc:creator>DfC Analytics Division</dc:creator>
  <cp:lastModifiedBy>Doran, Jim (DfC)</cp:lastModifiedBy>
  <dcterms:created xsi:type="dcterms:W3CDTF">2026-05-06T11:20:19Z</dcterms:created>
  <dcterms:modified xsi:type="dcterms:W3CDTF">2026-05-22T09:04:30Z</dcterms:modified>
  <cp:category>Benefit Statistics for Northern Ireland</cp:category>
</cp:coreProperties>
</file>