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1067075\Desktop\temp\psu\Ben Stats Summary\"/>
    </mc:Choice>
  </mc:AlternateContent>
  <xr:revisionPtr revIDLastSave="0" documentId="13_ncr:1_{8970A280-E9F0-472F-AC83-5407D3E19241}" xr6:coauthVersionLast="47" xr6:coauthVersionMax="47" xr10:uidLastSave="{00000000-0000-0000-0000-000000000000}"/>
  <bookViews>
    <workbookView xWindow="40395" yWindow="1335" windowWidth="20400" windowHeight="11760" firstSheet="1" activeTab="2" xr2:uid="{00000000-000D-0000-FFFF-FFFF00000000}"/>
  </bookViews>
  <sheets>
    <sheet name="User Feedback" sheetId="1" r:id="rId1"/>
    <sheet name="General Info" sheetId="2" r:id="rId2"/>
    <sheet name="Contents" sheetId="3" r:id="rId3"/>
    <sheet name="Notes" sheetId="4" r:id="rId4"/>
    <sheet name="Table 1" sheetId="5" r:id="rId5"/>
    <sheet name="Table 2" sheetId="6" r:id="rId6"/>
    <sheet name="Table 3" sheetId="7" r:id="rId7"/>
    <sheet name="Table 4" sheetId="8" r:id="rId8"/>
    <sheet name="Table 5" sheetId="9" r:id="rId9"/>
    <sheet name="Table 6" sheetId="10" r:id="rId10"/>
    <sheet name="Table 7" sheetId="11" r:id="rId11"/>
    <sheet name="Table 8" sheetId="12" r:id="rId12"/>
    <sheet name="Table 9" sheetId="13" r:id="rId13"/>
    <sheet name="Table 10" sheetId="14" r:id="rId14"/>
    <sheet name="Table 11" sheetId="15" r:id="rId15"/>
    <sheet name="Table 12" sheetId="16" r:id="rId16"/>
    <sheet name="Table 13" sheetId="17" r:id="rId17"/>
    <sheet name="Table 14" sheetId="18" r:id="rId18"/>
    <sheet name="Table 15" sheetId="19"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9" l="1"/>
  <c r="A4" i="18"/>
  <c r="A3" i="17"/>
  <c r="A3" i="16"/>
  <c r="A3" i="15"/>
  <c r="A3" i="14"/>
  <c r="A3" i="13"/>
  <c r="A3" i="12"/>
  <c r="A3" i="11"/>
  <c r="A3" i="10"/>
  <c r="A3" i="9"/>
  <c r="A3" i="8"/>
  <c r="A3" i="7"/>
  <c r="A3" i="6"/>
  <c r="A3" i="5"/>
  <c r="B22" i="3"/>
  <c r="A22" i="3"/>
  <c r="B21" i="3"/>
  <c r="A21" i="3"/>
  <c r="B20" i="3"/>
  <c r="A20" i="3"/>
  <c r="B19" i="3"/>
  <c r="A19" i="3"/>
  <c r="B18" i="3"/>
  <c r="A18" i="3"/>
  <c r="B17" i="3"/>
  <c r="A17" i="3"/>
  <c r="B16" i="3"/>
  <c r="A16" i="3"/>
  <c r="B15" i="3"/>
  <c r="A15" i="3"/>
  <c r="B14" i="3"/>
  <c r="A14" i="3"/>
  <c r="B13" i="3"/>
  <c r="A13" i="3"/>
  <c r="B12" i="3"/>
  <c r="A12" i="3"/>
  <c r="B11" i="3"/>
  <c r="A11" i="3"/>
  <c r="B10" i="3"/>
  <c r="A10" i="3"/>
  <c r="B9" i="3"/>
  <c r="A9" i="3"/>
  <c r="B8" i="3"/>
  <c r="A8" i="3"/>
  <c r="B7" i="3"/>
  <c r="A7" i="3"/>
</calcChain>
</file>

<file path=xl/sharedStrings.xml><?xml version="1.0" encoding="utf-8"?>
<sst xmlns="http://schemas.openxmlformats.org/spreadsheetml/2006/main" count="332" uniqueCount="199">
  <si>
    <t>Request for User Feedback</t>
  </si>
  <si>
    <t>DfC are continuing to reach out to users of these tables to better understand how the statistics are being used</t>
  </si>
  <si>
    <t>and whether there are any improvements that can be made.</t>
  </si>
  <si>
    <t>We want to hear from people who use the figures within this publication. We would like to find out</t>
  </si>
  <si>
    <t>what people use the statistics for and to make sure that the publication is as useful as it can be. AD also</t>
  </si>
  <si>
    <t>wishes to assess how we communicate with users on an ongoing basis.</t>
  </si>
  <si>
    <t>We would appreciate if you completed a short questionnaire to give us your views on the publication.</t>
  </si>
  <si>
    <t>An online version of this questionnaire is available at the following:</t>
  </si>
  <si>
    <t>Alternatively, a hard copy can be requested by emailing:</t>
  </si>
  <si>
    <t>Many thanks for your time.</t>
  </si>
  <si>
    <t>analyticsdivision@communities-ni.gov.uk</t>
  </si>
  <si>
    <t>Link to User Survey</t>
  </si>
  <si>
    <t>General information about this publication</t>
  </si>
  <si>
    <t>From 20 June 2016, DLA has been replaced by PIP for Working Age claimants. There will be no new Working Age claimants to DLA from this date.</t>
  </si>
  <si>
    <t>Reassessment of the existing DLA Working Age caseload to PIP commenced in December 2016 and was completed in November 2019. Claimants turning 16 will continue to be</t>
  </si>
  <si>
    <t>reassessed for PIP.</t>
  </si>
  <si>
    <t>Further details about PIP can be found at:</t>
  </si>
  <si>
    <t>https://www.nidirect.gov.uk/articles/personal-independence-payment</t>
  </si>
  <si>
    <t>Disability Living Allowance (DLA)</t>
  </si>
  <si>
    <t>DLA provides a non-contributory, non means-tested and tax-free contribution towards the disability-related extra costs of severely disabled people who claim help with those costs</t>
  </si>
  <si>
    <t>before the age of 16. Claimants who were 65 or over at the time of introduction of PIP in NI (June 2016) and who were receiving a life time award will continue to receive DLA, providing</t>
  </si>
  <si>
    <t>they continue to meet the eligibility criteria.</t>
  </si>
  <si>
    <t>DLA has two components which can be paid together or on their own:</t>
  </si>
  <si>
    <t>Care component</t>
  </si>
  <si>
    <t>For people who have needed help with personal care (i.e. attention in connection with their bodily functions and/or continual supervision to avoid substantial danger to themselves or others)</t>
  </si>
  <si>
    <t>for at least 3 months (the ‘qualifying period’) and are likely to go on needing that help for at least a further 6 months (the ‘prospective test’). The care component is paid at three rates:</t>
  </si>
  <si>
    <t>• Higher rate - for people who need help with personal care throughout the day and during the night;</t>
  </si>
  <si>
    <t>• Middle rate - for people who need help with personal care throughout the day or during the night;</t>
  </si>
  <si>
    <t>• Lower rate - for people who need help with personal care during some of the day.</t>
  </si>
  <si>
    <t>Mobility component</t>
  </si>
  <si>
    <t>For people who have had walking difficulties for at least 3 months and are likely to continue to have those difficulties for at least a further 6 months. It is paid at two rates:</t>
  </si>
  <si>
    <t>• Higher rate - for people who are physically unable, or virtually unable, to walk;</t>
  </si>
  <si>
    <t>• Lower rate - for people who can walk, but need guidance or supervision from another person when walking out of doors on unfamiliar routes.</t>
  </si>
  <si>
    <t>Children under 16 years of age qualify for the care component or the lower rate mobility component only if their needs are substantially in excess of those of a child of the same age</t>
  </si>
  <si>
    <t>in normal health.  Children under 3 years of age cannot qualify for the higher-rate mobility component; children under 5 years of age cannot qualify for the lower-rate mobility component.</t>
  </si>
  <si>
    <t>People who are terminally ill (ie: have a progressive disease from which death can reasonable be expected within 12 months, extended at April 2022 from 6 months) automatically qualify for the</t>
  </si>
  <si>
    <t>higher rate care component. They can also qualify for the mobility component if they satisfy the normal rules. For both components they do not have satisfy the qualifying period or the prospective test.</t>
  </si>
  <si>
    <t>DLA can be awarded for a fixed or an indefinite period.</t>
  </si>
  <si>
    <t>DEFINITIONS AND CONVENTIONS:</t>
  </si>
  <si>
    <t>Figures are rounded to the nearest ten; Some additional disclosure control has also been applied. Average amounts are shown as pounds per week and rounded to the nearest penny.</t>
  </si>
  <si>
    <t>Totals may not sum due to rounding.  Percentages are rounded to 1 decimal place, but may be displayed to 2 decimal places.</t>
  </si>
  <si>
    <t>SOURCE:</t>
  </si>
  <si>
    <t>DWP Information Directorate: Disability Living Allowance GMS/MIDAS  Extracts</t>
  </si>
  <si>
    <t>Glossary of Terms used in the tables</t>
  </si>
  <si>
    <t>Variable</t>
  </si>
  <si>
    <t>Information on variable</t>
  </si>
  <si>
    <t>Claimants</t>
  </si>
  <si>
    <t>Number of clients on the administrative system at the reference date. These figures are rounded to the nearest ten cases. So, 12,345 is shown as 12,350.</t>
  </si>
  <si>
    <t>Recipients</t>
  </si>
  <si>
    <t>Number of clients on the administrative system at the reference date who currently receive a benefit payment. These figures are rounded to the nearest ten cases.</t>
  </si>
  <si>
    <t>Date</t>
  </si>
  <si>
    <t>Figures are reported quarterly as situation at end of the quarter with quarters taken as February, May, August, November. Scans from the administrative system are taken at fortnightly intervals. In reality, scans may not fall on the last day of the quarter, the scan closest to that date is therefore used. This may be taken in the following month as shown.</t>
  </si>
  <si>
    <t>Care Component of Award</t>
  </si>
  <si>
    <t>This is the component applicable to the first or subsequent award of benefit, shown as Higher, Middle, or Lower rate.</t>
  </si>
  <si>
    <t>Mobility Component of Award</t>
  </si>
  <si>
    <t>This is the component applicable to the first or subsequent award of benefit, shown as Higher or Lower rate.</t>
  </si>
  <si>
    <t>Age</t>
  </si>
  <si>
    <t>Age of claimant at date of extract as recorded on benefit system.</t>
  </si>
  <si>
    <t>Pension Age</t>
  </si>
  <si>
    <t>Since October 2020 the State Pension Age reached 66 for both men and women.</t>
  </si>
  <si>
    <t>Gender</t>
  </si>
  <si>
    <t>Gender as recorded on the benefit system.</t>
  </si>
  <si>
    <t>Average benefit</t>
  </si>
  <si>
    <t>The average amount of weekly benefit in payment.</t>
  </si>
  <si>
    <t>Claim Duration</t>
  </si>
  <si>
    <t>Duration of the claimants current claim calculated as difference between the start date of the claim and the extract date of the scan of the benefit system.</t>
  </si>
  <si>
    <t>Local Government District</t>
  </si>
  <si>
    <t>Local Government Districts are assigned by matching postcodes recorded on the benefit system against the relevant postcode directory. In some instances a postcode cannot be matched either because it is missing on the system or not recorded correctly.  It should not be assumed unassigned customers are distributed proportionately across all the areas.</t>
  </si>
  <si>
    <t>Population</t>
  </si>
  <si>
    <t>Working Age claimants are no longer eligible to make a new claim to DLA. Reassessment of the DLA Working Age caseload to PIP commenced in December 2016 and was completed in November 2019. Under 16s can continue to apply for DLA. Persons who were claiming DLA and aged 65 or over at the time of introduction of PIP in June 2016 can continue to claim DLA.</t>
  </si>
  <si>
    <t>Parliamentary Constituency</t>
  </si>
  <si>
    <t>Parliamentary Constituencies are assigned by matching postcodes recorded on the benefit system against the relevant postcode directory. In some instances a postcode cannot be matched either because it is missing on the system or not recorded correctly.  It should not be assumed unassigned customers are distributed proportionately across all the areas.</t>
  </si>
  <si>
    <t>Disability Living Allowance Summary Statistics - February 2026</t>
  </si>
  <si>
    <t>ISSN 2049-5773</t>
  </si>
  <si>
    <t>Published:</t>
  </si>
  <si>
    <t>27 May 2026</t>
  </si>
  <si>
    <t>Coverage:</t>
  </si>
  <si>
    <t>Northern Ireland</t>
  </si>
  <si>
    <t>Contents</t>
  </si>
  <si>
    <t>Notes</t>
  </si>
  <si>
    <t>This worksheet contains one table</t>
  </si>
  <si>
    <t>Note number</t>
  </si>
  <si>
    <t>Note text</t>
  </si>
  <si>
    <t>Figures are rounded to the nearest ten. Some additional disclosure control has also been applied. Totals may not sum due to rounding. Percentages are calcuated using unrounded figures then rounded to 1 decimal place.</t>
  </si>
  <si>
    <t>Working Age claimants were previously broken down as 16-17, 18-24, then in 5 year age bands. With the DLA to PIP reassessment now complete there are a small number of Working Age DLA claimants remaining with the majority of these being 16 year olds who are in the process of being reassessed for PIP. From the November 2019 publication onwards, 16 year olds are reported separately and the remaining Working Age claimants grouped together.</t>
  </si>
  <si>
    <t>Average amounts are shown as pounds per week and are rounded to the nearest penny.</t>
  </si>
  <si>
    <t>The Eligible Population figures for the Local Government Districts are taken from the most recent mid-year population estimates.</t>
  </si>
  <si>
    <t>Due to the update of Parliamentary Constituencies in June 2024, all published supplementary tables in the May 2024 Statistics Supplementary tables for benefits (except for State Pension) originally reflected these changes.  May 2024 tables still used the term 'by Assembly Area' in their title. However, the alignment of Parliamentary Constituency changes with Assembly Areas will not occur until after the next Assembly election, which is to take place no later than 6th May 2027.  From August 2024 Published tables, these tables, which reference updated boundaries and names, are now titled '...by Parliamentary Constituency'.</t>
  </si>
  <si>
    <t>Table 1: Disability Living Allowance Claimants and Recipients Time Series, February 2021 to February 2026 [note 1]</t>
  </si>
  <si>
    <t>This worksheet contains one table. Notes can be found on the Notes worksheet.</t>
  </si>
  <si>
    <t>Table 2: Disability Living Allowance Claimants by Rate and Component of Claim, February 2021 to February 2026 [note 1]</t>
  </si>
  <si>
    <t>Component</t>
  </si>
  <si>
    <t>Feb 2021</t>
  </si>
  <si>
    <t>Feb 2022</t>
  </si>
  <si>
    <t>Feb 2023</t>
  </si>
  <si>
    <t>Feb 2024</t>
  </si>
  <si>
    <t>Feb 2025</t>
  </si>
  <si>
    <t>Feb 2026</t>
  </si>
  <si>
    <t>Higher rate care only</t>
  </si>
  <si>
    <t>Middle rate care only</t>
  </si>
  <si>
    <t>Lower rate care only</t>
  </si>
  <si>
    <t>Higher rate mobility only</t>
  </si>
  <si>
    <t>Lower rate mobility only</t>
  </si>
  <si>
    <t>Higher rate care and higher rate mobility</t>
  </si>
  <si>
    <t>Higher rate care and lower rate mobility</t>
  </si>
  <si>
    <t>Middle rate care and higher rate mobility</t>
  </si>
  <si>
    <t>Middle rate care and lower rate mobility</t>
  </si>
  <si>
    <t>Lower rate care and higher rate mobility</t>
  </si>
  <si>
    <t>Lower rate care and lower rate mobility</t>
  </si>
  <si>
    <t>Total</t>
  </si>
  <si>
    <t>Table 3: Disability Living Allowance Recipients by Rate and Component of Claim, February 2021 to February 2026 [note 1]</t>
  </si>
  <si>
    <t>Table 4: Disability Living Allowance Claimants by Age and Gender, February 2026 [notes 1, 2]</t>
  </si>
  <si>
    <t>Age Band</t>
  </si>
  <si>
    <t>Female</t>
  </si>
  <si>
    <t>Male</t>
  </si>
  <si>
    <t>(a) Under 5</t>
  </si>
  <si>
    <t>(b) 5-10</t>
  </si>
  <si>
    <t>(c) 11-15</t>
  </si>
  <si>
    <t>(d) 16</t>
  </si>
  <si>
    <t>(e) 17-65</t>
  </si>
  <si>
    <t>(f) 66-69</t>
  </si>
  <si>
    <t>(g) 70-74</t>
  </si>
  <si>
    <t>(h) 75-79</t>
  </si>
  <si>
    <t>(i) 80-84</t>
  </si>
  <si>
    <t>(j) 85-89</t>
  </si>
  <si>
    <t>(k) 90 and over</t>
  </si>
  <si>
    <t>Table 5: Disability Living Allowance Recipients by Age and Gender, February 2026 [notes 1, 2]</t>
  </si>
  <si>
    <t>Table 6: Disability Living Allowance Claimants Time Series by Component of Claim, February 2021 to February 2026 [note 1]</t>
  </si>
  <si>
    <t>Care Component only</t>
  </si>
  <si>
    <t>Mobility Component only</t>
  </si>
  <si>
    <t>Care and Mobility Components</t>
  </si>
  <si>
    <t>Table 7: Disability Living Allowance Recipients Time Series by Component of Claim, February 2021 to February 2026 [note 1]</t>
  </si>
  <si>
    <t>Table 8: Disability Living Allowance Claimants by Age and Component of Claim, February 2026 [notes 1, 2]</t>
  </si>
  <si>
    <t>Table 9: Disability Living Allowance Recipients by Age and Component of Claim, February 2026 [notes 1, 2]</t>
  </si>
  <si>
    <t>Table 10: Disability Living Allowance Recipients Time Series by Gender and Average Weekly Benefit, February 2021 to February 2026 [notes 1, 3]</t>
  </si>
  <si>
    <t>Female Recipients</t>
  </si>
  <si>
    <t>Female Average Weekly Benefit (£)</t>
  </si>
  <si>
    <t>Male Recipients</t>
  </si>
  <si>
    <t>Male Average Weekly Benefit (£)</t>
  </si>
  <si>
    <t>Total Recipients</t>
  </si>
  <si>
    <t>Average Weekly Benefit (£)</t>
  </si>
  <si>
    <t>Table 11: Disability Living Allowance Claimants Time Series by Duration of Claim, February 2021 to February 2026 [notes 1, 2]</t>
  </si>
  <si>
    <t>Under 3 months</t>
  </si>
  <si>
    <t>3 to under 6 months</t>
  </si>
  <si>
    <t>6 to under 12 months</t>
  </si>
  <si>
    <t>1 to under 2 years</t>
  </si>
  <si>
    <t>2 to under 5 years</t>
  </si>
  <si>
    <t>5 years or over</t>
  </si>
  <si>
    <t>Table 12: Disability Living Allowance Recipients Time Series by Duration of Claim, February 2021 to February 2026 [notes 1, 2]</t>
  </si>
  <si>
    <t>Table 13: Disability Living Allowance Claimants and Recipients by Parliamentary Constituency, February 2026 [notes 1, 5]</t>
  </si>
  <si>
    <t>Assembly Area</t>
  </si>
  <si>
    <t>Belfast East</t>
  </si>
  <si>
    <t>Belfast North</t>
  </si>
  <si>
    <t>Belfast South And Mid Down</t>
  </si>
  <si>
    <t>Belfast West</t>
  </si>
  <si>
    <t>East Antrim</t>
  </si>
  <si>
    <t>East Londonderry</t>
  </si>
  <si>
    <t>Fermanagh And South Tyrone</t>
  </si>
  <si>
    <t>Foyle</t>
  </si>
  <si>
    <t>Lagan Valley</t>
  </si>
  <si>
    <t>Mid Ulster</t>
  </si>
  <si>
    <t>Newry And Armagh</t>
  </si>
  <si>
    <t>North Antrim</t>
  </si>
  <si>
    <t>North Down</t>
  </si>
  <si>
    <t>South Antrim</t>
  </si>
  <si>
    <t>South Down</t>
  </si>
  <si>
    <t>Strangford</t>
  </si>
  <si>
    <t>Upper Bann</t>
  </si>
  <si>
    <t>West Tyrone</t>
  </si>
  <si>
    <t>Unknown</t>
  </si>
  <si>
    <t>Table 14: Disability Living Allowance Under 16 Claimants by Local Government District, February 2026 [notes 1, 4]</t>
  </si>
  <si>
    <t>Two cells in this table are empty because data was not collated for these variables.</t>
  </si>
  <si>
    <t>Under 16 Eligible Population</t>
  </si>
  <si>
    <t>% of Eligible Population</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</si>
  <si>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</si>
  <si>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</si>
  <si>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</si>
  <si>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</si>
  <si>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</si>
  <si>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</si>
  <si>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</si>
  <si>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</si>
  <si>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</si>
  <si>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Newry, Mourne and Down</t>
  </si>
  <si>
    <t>Table 15: Disability Living Allowance Over 65 Claimants by Local Government District, February 2026 [notes 1, 4]</t>
  </si>
  <si>
    <t>Pension Age Eligible Population</t>
  </si>
  <si>
    <t>Table</t>
  </si>
  <si>
    <t>Table Description</t>
  </si>
  <si>
    <t>Contact</t>
  </si>
  <si>
    <t>Analytics Division</t>
  </si>
  <si>
    <t>Department for Communities</t>
  </si>
  <si>
    <t>Level 6, Causeway Exchange</t>
  </si>
  <si>
    <t>1-7 Bedford Street</t>
  </si>
  <si>
    <t>BT2 7EG</t>
  </si>
  <si>
    <t>Telephone:</t>
  </si>
  <si>
    <t>028 90515424</t>
  </si>
  <si>
    <t>Email:</t>
  </si>
  <si>
    <t>Further Information</t>
  </si>
  <si>
    <t>Link to further information on Benefit Statistics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</si>
</sst>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 yyyy"/>
    <numFmt numFmtId="165" formatCode="#0.0"/>
  </numFmts>
  <fonts count="6" x14ac:knownFonts="1">
    <font>
      <sz val="12"/>
      <color rgb="FF000000"/>
      <name val="Arial"/>
    </font>
    <font>
      <b/>
      <sz val="16"/>
      <color rgb="FF000000"/>
      <name val="Arial"/>
    </font>
    <font>
      <u/>
      <sz val="12"/>
      <color theme="10"/>
      <name val="Arial"/>
    </font>
    <font>
      <b/>
      <sz val="12"/>
      <color rgb="FF000000"/>
      <name val="Arial"/>
    </font>
    <font>
      <b/>
      <sz val="14"/>
      <color rgb="FF000000"/>
      <name val="Arial"/>
    </font>
    <font>
      <u/>
      <sz val="12"/>
      <color rgb="FF0000FF"/>
      <name val="Arial"/>
    </font>
  </fonts>
  <fills count="2">
    <fill>
      <patternFill patternType="none"/>
    </fill>
    <fill>
      <patternFill patternType="gray125"/>
    </fill>
  </fills>
  <borders count="1">
    <border>
      <left/>
      <right/>
      <top/>
      <bottom/>
      <diagonal/>
    </border>
  </borders>
  <cellStyleXfs count="1">
    <xf numFmtId="0" fontId="0" fillId="0" borderId="0"/>
  </cellStyleXfs>
  <cellXfs count="14">
    <xf numFmtId="0" fontId="0" fillId="0" borderId="0" xfId="0"/>
    <xf numFmtId="0" fontId="1" fillId="0" borderId="0" xfId="0" applyFont="1"/>
    <xf numFmtId="0" fontId="2" fillId="0" borderId="0" xfId="0" applyFont="1"/>
    <xf numFmtId="0" fontId="3" fillId="0" borderId="0" xfId="0" applyFont="1"/>
    <xf numFmtId="0" fontId="3" fillId="0" borderId="0" xfId="0" applyFont="1" applyAlignment="1">
      <alignment horizontal="left" wrapText="1"/>
    </xf>
    <xf numFmtId="0" fontId="0" fillId="0" borderId="0" xfId="0" applyAlignment="1">
      <alignment wrapText="1"/>
    </xf>
    <xf numFmtId="0" fontId="4" fillId="0" borderId="0" xfId="0" applyFont="1"/>
    <xf numFmtId="0" fontId="3" fillId="0" borderId="0" xfId="0" applyFont="1" applyAlignment="1">
      <alignment horizontal="center" vertical="top" wrapText="1"/>
    </xf>
    <xf numFmtId="0" fontId="3" fillId="0" borderId="0" xfId="0" applyFont="1" applyAlignment="1">
      <alignment horizontal="right" wrapText="1"/>
    </xf>
    <xf numFmtId="164" fontId="3" fillId="0" borderId="0" xfId="0" applyNumberFormat="1" applyFont="1" applyAlignment="1">
      <alignment horizontal="left"/>
    </xf>
    <xf numFmtId="3" fontId="0" fillId="0" borderId="0" xfId="0" applyNumberFormat="1" applyAlignment="1">
      <alignment horizontal="right"/>
    </xf>
    <xf numFmtId="4" fontId="0" fillId="0" borderId="0" xfId="0" applyNumberFormat="1" applyAlignment="1">
      <alignment horizontal="right"/>
    </xf>
    <xf numFmtId="165" fontId="0" fillId="0" borderId="0" xfId="0" applyNumberFormat="1" applyAlignment="1">
      <alignment horizontal="right"/>
    </xf>
    <xf numFmtId="0" fontId="5"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671200" cy="1098000"/>
    <xdr:pic>
      <xdr:nvPicPr>
        <xdr:cNvPr id="2" name="Picture 1" descr="DfC logo">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2</xdr:col>
      <xdr:colOff>0</xdr:colOff>
      <xdr:row>0</xdr:row>
      <xdr:rowOff>0</xdr:rowOff>
    </xdr:from>
    <xdr:ext cx="3391200" cy="633600"/>
    <xdr:pic>
      <xdr:nvPicPr>
        <xdr:cNvPr id="3" name="Picture 2" descr="NISRA logo">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7</xdr:col>
      <xdr:colOff>0</xdr:colOff>
      <xdr:row>0</xdr:row>
      <xdr:rowOff>0</xdr:rowOff>
    </xdr:from>
    <xdr:ext cx="658800" cy="676800"/>
    <xdr:pic>
      <xdr:nvPicPr>
        <xdr:cNvPr id="4" name="Picture 3" descr="Official Statistics logo">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general_info" displayName="general_info" ref="A33:B46" totalsRowShown="0">
  <tableColumns count="2">
    <tableColumn id="1" xr3:uid="{00000000-0010-0000-0000-000001000000}" name="Variable"/>
    <tableColumn id="2" xr3:uid="{00000000-0010-0000-0000-000002000000}" name="Information on variable"/>
  </tableColumns>
  <tableStyleInfo name="non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9000000}" name="table7" displayName="table7" ref="A4:E25" totalsRowShown="0">
  <tableColumns count="5">
    <tableColumn id="1" xr3:uid="{00000000-0010-0000-0900-000001000000}" name="Date"/>
    <tableColumn id="2" xr3:uid="{00000000-0010-0000-0900-000002000000}" name="Care Component only"/>
    <tableColumn id="3" xr3:uid="{00000000-0010-0000-0900-000003000000}" name="Mobility Component only"/>
    <tableColumn id="4" xr3:uid="{00000000-0010-0000-0900-000004000000}" name="Care and Mobility Components"/>
    <tableColumn id="5" xr3:uid="{00000000-0010-0000-0900-000005000000}" name="Total"/>
  </tableColumns>
  <tableStyleInfo name="non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A000000}" name="table8" displayName="table8" ref="A4:E16" totalsRowShown="0">
  <tableColumns count="5">
    <tableColumn id="1" xr3:uid="{00000000-0010-0000-0A00-000001000000}" name="Age Band"/>
    <tableColumn id="2" xr3:uid="{00000000-0010-0000-0A00-000002000000}" name="Care Component only"/>
    <tableColumn id="3" xr3:uid="{00000000-0010-0000-0A00-000003000000}" name="Mobility Component only"/>
    <tableColumn id="4" xr3:uid="{00000000-0010-0000-0A00-000004000000}" name="Care and Mobility Components"/>
    <tableColumn id="5" xr3:uid="{00000000-0010-0000-0A00-000005000000}" name="Total"/>
  </tableColumns>
  <tableStyleInfo name="non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table9" displayName="table9" ref="A4:E16" totalsRowShown="0">
  <tableColumns count="5">
    <tableColumn id="1" xr3:uid="{00000000-0010-0000-0B00-000001000000}" name="Age Band"/>
    <tableColumn id="2" xr3:uid="{00000000-0010-0000-0B00-000002000000}" name="Care Component only"/>
    <tableColumn id="3" xr3:uid="{00000000-0010-0000-0B00-000003000000}" name="Mobility Component only"/>
    <tableColumn id="4" xr3:uid="{00000000-0010-0000-0B00-000004000000}" name="Care and Mobility Components"/>
    <tableColumn id="5" xr3:uid="{00000000-0010-0000-0B00-000005000000}" name="Total"/>
  </tableColumns>
  <tableStyleInfo name="non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C000000}" name="table10" displayName="table10" ref="A4:G25" totalsRowShown="0">
  <tableColumns count="7">
    <tableColumn id="1" xr3:uid="{00000000-0010-0000-0C00-000001000000}" name="Date"/>
    <tableColumn id="2" xr3:uid="{00000000-0010-0000-0C00-000002000000}" name="Female Recipients"/>
    <tableColumn id="3" xr3:uid="{00000000-0010-0000-0C00-000003000000}" name="Female Average Weekly Benefit (£)"/>
    <tableColumn id="4" xr3:uid="{00000000-0010-0000-0C00-000004000000}" name="Male Recipients"/>
    <tableColumn id="5" xr3:uid="{00000000-0010-0000-0C00-000005000000}" name="Male Average Weekly Benefit (£)"/>
    <tableColumn id="6" xr3:uid="{00000000-0010-0000-0C00-000006000000}" name="Total Recipients"/>
    <tableColumn id="7" xr3:uid="{00000000-0010-0000-0C00-000007000000}" name="Average Weekly Benefit (£)"/>
  </tableColumns>
  <tableStyleInfo name="non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table11" displayName="table11" ref="A4:H25" totalsRowShown="0">
  <tableColumns count="8">
    <tableColumn id="1" xr3:uid="{00000000-0010-0000-0D00-000001000000}" name="Date"/>
    <tableColumn id="2" xr3:uid="{00000000-0010-0000-0D00-000002000000}" name="Under 3 months"/>
    <tableColumn id="3" xr3:uid="{00000000-0010-0000-0D00-000003000000}" name="3 to under 6 months"/>
    <tableColumn id="4" xr3:uid="{00000000-0010-0000-0D00-000004000000}" name="6 to under 12 months"/>
    <tableColumn id="5" xr3:uid="{00000000-0010-0000-0D00-000005000000}" name="1 to under 2 years"/>
    <tableColumn id="6" xr3:uid="{00000000-0010-0000-0D00-000006000000}" name="2 to under 5 years"/>
    <tableColumn id="7" xr3:uid="{00000000-0010-0000-0D00-000007000000}" name="5 years or over"/>
    <tableColumn id="8" xr3:uid="{00000000-0010-0000-0D00-000008000000}" name="Total"/>
  </tableColumns>
  <tableStyleInfo name="non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E000000}" name="table12" displayName="table12" ref="A4:H25" totalsRowShown="0">
  <tableColumns count="8">
    <tableColumn id="1" xr3:uid="{00000000-0010-0000-0E00-000001000000}" name="Date"/>
    <tableColumn id="2" xr3:uid="{00000000-0010-0000-0E00-000002000000}" name="Under 3 months"/>
    <tableColumn id="3" xr3:uid="{00000000-0010-0000-0E00-000003000000}" name="3 to under 6 months"/>
    <tableColumn id="4" xr3:uid="{00000000-0010-0000-0E00-000004000000}" name="6 to under 12 months"/>
    <tableColumn id="5" xr3:uid="{00000000-0010-0000-0E00-000005000000}" name="1 to under 2 years"/>
    <tableColumn id="6" xr3:uid="{00000000-0010-0000-0E00-000006000000}" name="2 to under 5 years"/>
    <tableColumn id="7" xr3:uid="{00000000-0010-0000-0E00-000007000000}" name="5 years or over"/>
    <tableColumn id="8" xr3:uid="{00000000-0010-0000-0E00-000008000000}" name="Total"/>
  </tableColumns>
  <tableStyleInfo name="non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F000000}" name="table13" displayName="table13" ref="A4:C24" totalsRowShown="0">
  <tableColumns count="3">
    <tableColumn id="1" xr3:uid="{00000000-0010-0000-0F00-000001000000}" name="Assembly Area"/>
    <tableColumn id="2" xr3:uid="{00000000-0010-0000-0F00-000002000000}" name="Claimants"/>
    <tableColumn id="3" xr3:uid="{00000000-0010-0000-0F00-000003000000}" name="Recipients"/>
  </tableColumns>
  <tableStyleInfo name="none"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0000000}" name="table14" displayName="table14" ref="A5:D18" totalsRowShown="0">
  <tableColumns count="4">
    <tableColumn id="1" xr3:uid="{00000000-0010-0000-1000-000001000000}" name="Local Government District"/>
    <tableColumn id="2" xr3:uid="{00000000-0010-0000-1000-000002000000}" name="Claimants"/>
    <tableColumn id="3" xr3:uid="{00000000-0010-0000-1000-000003000000}" name="Under 16 Eligible Population"/>
    <tableColumn id="4" xr3:uid="{00000000-0010-0000-1000-000004000000}" name="% of Eligible Population"/>
  </tableColumns>
  <tableStyleInfo name="none"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1000000}" name="table15" displayName="table15" ref="A5:D18" totalsRowShown="0">
  <tableColumns count="4">
    <tableColumn id="1" xr3:uid="{00000000-0010-0000-1100-000001000000}" name="Local Government District"/>
    <tableColumn id="2" xr3:uid="{00000000-0010-0000-1100-000002000000}" name="Claimants"/>
    <tableColumn id="3" xr3:uid="{00000000-0010-0000-1100-000003000000}" name="Pension Age Eligible Population"/>
    <tableColumn id="4" xr3:uid="{00000000-0010-0000-1100-000004000000}" name="% of Eligible Population"/>
  </tableColumns>
  <tableStyleInfo name="non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1000000}" name="contents_table" displayName="contents_table" ref="A6:B22" totalsRowShown="0">
  <tableColumns count="2">
    <tableColumn id="1" xr3:uid="{00000000-0010-0000-0100-000001000000}" name="Table"/>
    <tableColumn id="2" xr3:uid="{00000000-0010-0000-0100-000002000000}" name="Table Description"/>
  </tableColumns>
  <tableStyleInfo name="non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notes" displayName="notes" ref="A3:B8" totalsRowShown="0">
  <tableColumns count="2">
    <tableColumn id="1" xr3:uid="{00000000-0010-0000-0200-000001000000}" name="Note number"/>
    <tableColumn id="2" xr3:uid="{00000000-0010-0000-0200-000002000000}" name="Note text"/>
  </tableColumns>
  <tableStyleInfo name="non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1" displayName="table1" ref="A4:C25" totalsRowShown="0">
  <tableColumns count="3">
    <tableColumn id="1" xr3:uid="{00000000-0010-0000-0300-000001000000}" name="Date"/>
    <tableColumn id="2" xr3:uid="{00000000-0010-0000-0300-000002000000}" name="Claimants"/>
    <tableColumn id="3" xr3:uid="{00000000-0010-0000-0300-000003000000}" name="Recipients"/>
  </tableColumns>
  <tableStyleInfo name="non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2" displayName="table2" ref="A4:G16" totalsRowShown="0">
  <tableColumns count="7">
    <tableColumn id="1" xr3:uid="{00000000-0010-0000-0400-000001000000}" name="Component"/>
    <tableColumn id="2" xr3:uid="{00000000-0010-0000-0400-000002000000}" name="Feb 2021"/>
    <tableColumn id="3" xr3:uid="{00000000-0010-0000-0400-000003000000}" name="Feb 2022"/>
    <tableColumn id="4" xr3:uid="{00000000-0010-0000-0400-000004000000}" name="Feb 2023"/>
    <tableColumn id="5" xr3:uid="{00000000-0010-0000-0400-000005000000}" name="Feb 2024"/>
    <tableColumn id="6" xr3:uid="{00000000-0010-0000-0400-000006000000}" name="Feb 2025"/>
    <tableColumn id="7" xr3:uid="{00000000-0010-0000-0400-000007000000}" name="Feb 2026"/>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able3" displayName="table3" ref="A4:G16" totalsRowShown="0">
  <tableColumns count="7">
    <tableColumn id="1" xr3:uid="{00000000-0010-0000-0500-000001000000}" name="Component"/>
    <tableColumn id="2" xr3:uid="{00000000-0010-0000-0500-000002000000}" name="Feb 2021"/>
    <tableColumn id="3" xr3:uid="{00000000-0010-0000-0500-000003000000}" name="Feb 2022"/>
    <tableColumn id="4" xr3:uid="{00000000-0010-0000-0500-000004000000}" name="Feb 2023"/>
    <tableColumn id="5" xr3:uid="{00000000-0010-0000-0500-000005000000}" name="Feb 2024"/>
    <tableColumn id="6" xr3:uid="{00000000-0010-0000-0500-000006000000}" name="Feb 2025"/>
    <tableColumn id="7" xr3:uid="{00000000-0010-0000-0500-000007000000}" name="Feb 2026"/>
  </tableColumns>
  <tableStyleInfo name="non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able4" displayName="table4" ref="A4:D16" totalsRowShown="0">
  <tableColumns count="4">
    <tableColumn id="1" xr3:uid="{00000000-0010-0000-0600-000001000000}" name="Age Band"/>
    <tableColumn id="2" xr3:uid="{00000000-0010-0000-0600-000002000000}" name="Female"/>
    <tableColumn id="3" xr3:uid="{00000000-0010-0000-0600-000003000000}" name="Male"/>
    <tableColumn id="4" xr3:uid="{00000000-0010-0000-0600-000004000000}" name="Total"/>
  </tableColumns>
  <tableStyleInfo name="non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table5" displayName="table5" ref="A4:D16" totalsRowShown="0">
  <tableColumns count="4">
    <tableColumn id="1" xr3:uid="{00000000-0010-0000-0700-000001000000}" name="Age Band"/>
    <tableColumn id="2" xr3:uid="{00000000-0010-0000-0700-000002000000}" name="Female"/>
    <tableColumn id="3" xr3:uid="{00000000-0010-0000-0700-000003000000}" name="Male"/>
    <tableColumn id="4" xr3:uid="{00000000-0010-0000-0700-000004000000}" name="Total"/>
  </tableColumns>
  <tableStyleInfo name="non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table6" displayName="table6" ref="A4:E25" totalsRowShown="0">
  <tableColumns count="5">
    <tableColumn id="1" xr3:uid="{00000000-0010-0000-0800-000001000000}" name="Date"/>
    <tableColumn id="2" xr3:uid="{00000000-0010-0000-0800-000002000000}" name="Care Component only"/>
    <tableColumn id="3" xr3:uid="{00000000-0010-0000-0800-000003000000}" name="Mobility Component only"/>
    <tableColumn id="4" xr3:uid="{00000000-0010-0000-0800-000004000000}" name="Care and Mobility Components"/>
    <tableColumn id="5" xr3:uid="{00000000-0010-0000-0800-000005000000}" name="Total"/>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consultations.nidirect.gov.uk/dfc/benefit-statistics-summary-user-survey/" TargetMode="External"/><Relationship Id="rId1" Type="http://schemas.openxmlformats.org/officeDocument/2006/relationships/hyperlink" Target="mailto:analyticsdivision@communities-ni.gov.uk" TargetMode="External"/></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nidirect.gov.uk/articles/personal-independence-paymen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communities-ni.gov.uk/topics/benefits-statistics" TargetMode="External"/><Relationship Id="rId1" Type="http://schemas.openxmlformats.org/officeDocument/2006/relationships/hyperlink" Target="mailto:analyticsdivision@communities-ni.gov.uk"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EE8AA"/>
  </sheetPr>
  <dimension ref="A1:A12"/>
  <sheetViews>
    <sheetView workbookViewId="0"/>
  </sheetViews>
  <sheetFormatPr defaultColWidth="11.54296875" defaultRowHeight="15" x14ac:dyDescent="0.25"/>
  <cols>
    <col min="1" max="1" width="85.6328125" customWidth="1"/>
  </cols>
  <sheetData>
    <row r="1" spans="1:1" ht="21" x14ac:dyDescent="0.4">
      <c r="A1" s="1" t="s">
        <v>0</v>
      </c>
    </row>
    <row r="2" spans="1:1" ht="24.9" customHeight="1" x14ac:dyDescent="0.25">
      <c r="A2" t="s">
        <v>1</v>
      </c>
    </row>
    <row r="3" spans="1:1" x14ac:dyDescent="0.25">
      <c r="A3" t="s">
        <v>2</v>
      </c>
    </row>
    <row r="4" spans="1:1" ht="24.9" customHeight="1" x14ac:dyDescent="0.25">
      <c r="A4" t="s">
        <v>3</v>
      </c>
    </row>
    <row r="5" spans="1:1" x14ac:dyDescent="0.25">
      <c r="A5" t="s">
        <v>4</v>
      </c>
    </row>
    <row r="6" spans="1:1" x14ac:dyDescent="0.25">
      <c r="A6" t="s">
        <v>5</v>
      </c>
    </row>
    <row r="7" spans="1:1" ht="24.9" customHeight="1" x14ac:dyDescent="0.25">
      <c r="A7" t="s">
        <v>6</v>
      </c>
    </row>
    <row r="8" spans="1:1" ht="24.9" customHeight="1" x14ac:dyDescent="0.25">
      <c r="A8" t="s">
        <v>7</v>
      </c>
    </row>
    <row r="9" spans="1:1" x14ac:dyDescent="0.25">
      <c r="A9" s="2" t="s">
        <v>11</v>
      </c>
    </row>
    <row r="10" spans="1:1" ht="24.9" customHeight="1" x14ac:dyDescent="0.25">
      <c r="A10" t="s">
        <v>8</v>
      </c>
    </row>
    <row r="11" spans="1:1" x14ac:dyDescent="0.25">
      <c r="A11" s="2" t="s">
        <v>10</v>
      </c>
    </row>
    <row r="12" spans="1:1" ht="24.9" customHeight="1" x14ac:dyDescent="0.25">
      <c r="A12" t="s">
        <v>9</v>
      </c>
    </row>
  </sheetData>
  <hyperlinks>
    <hyperlink ref="A11" r:id="rId1" xr:uid="{00000000-0004-0000-0000-000000000000}"/>
    <hyperlink ref="A9" r:id="rId2" xr:uid="{00000000-0004-0000-0000-000001000000}"/>
  </hyperlinks>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25"/>
  <sheetViews>
    <sheetView workbookViewId="0"/>
  </sheetViews>
  <sheetFormatPr defaultColWidth="11.54296875" defaultRowHeight="15" x14ac:dyDescent="0.25"/>
  <cols>
    <col min="1" max="1" width="15.6328125" customWidth="1"/>
    <col min="2" max="5" width="12.6328125" customWidth="1"/>
  </cols>
  <sheetData>
    <row r="1" spans="1:5" ht="15.6" x14ac:dyDescent="0.3">
      <c r="A1" s="3" t="s">
        <v>127</v>
      </c>
    </row>
    <row r="2" spans="1:5" x14ac:dyDescent="0.25">
      <c r="A2" t="s">
        <v>89</v>
      </c>
    </row>
    <row r="3" spans="1:5" x14ac:dyDescent="0.25">
      <c r="A3" s="2" t="str">
        <f>HYPERLINK("#'Contents'!A13", "Return to table of contents")</f>
        <v>Return to table of contents</v>
      </c>
    </row>
    <row r="4" spans="1:5" ht="46.8" x14ac:dyDescent="0.3">
      <c r="A4" s="4" t="s">
        <v>50</v>
      </c>
      <c r="B4" s="8" t="s">
        <v>128</v>
      </c>
      <c r="C4" s="8" t="s">
        <v>129</v>
      </c>
      <c r="D4" s="8" t="s">
        <v>130</v>
      </c>
      <c r="E4" s="8" t="s">
        <v>109</v>
      </c>
    </row>
    <row r="5" spans="1:5" ht="15.6" x14ac:dyDescent="0.3">
      <c r="A5" s="9">
        <v>44255</v>
      </c>
      <c r="B5" s="10">
        <v>11500</v>
      </c>
      <c r="C5" s="10">
        <v>3240</v>
      </c>
      <c r="D5" s="10">
        <v>61210</v>
      </c>
      <c r="E5" s="10">
        <v>75940</v>
      </c>
    </row>
    <row r="6" spans="1:5" ht="15.6" x14ac:dyDescent="0.3">
      <c r="A6" s="9">
        <v>44347</v>
      </c>
      <c r="B6" s="10">
        <v>11160</v>
      </c>
      <c r="C6" s="10">
        <v>3170</v>
      </c>
      <c r="D6" s="10">
        <v>60210</v>
      </c>
      <c r="E6" s="10">
        <v>74540</v>
      </c>
    </row>
    <row r="7" spans="1:5" ht="15.6" x14ac:dyDescent="0.3">
      <c r="A7" s="9">
        <v>44439</v>
      </c>
      <c r="B7" s="10">
        <v>11000</v>
      </c>
      <c r="C7" s="10">
        <v>3110</v>
      </c>
      <c r="D7" s="10">
        <v>59460</v>
      </c>
      <c r="E7" s="10">
        <v>73570</v>
      </c>
    </row>
    <row r="8" spans="1:5" ht="15.6" x14ac:dyDescent="0.3">
      <c r="A8" s="9">
        <v>44530</v>
      </c>
      <c r="B8" s="10">
        <v>11700</v>
      </c>
      <c r="C8" s="10">
        <v>3010</v>
      </c>
      <c r="D8" s="10">
        <v>59220</v>
      </c>
      <c r="E8" s="10">
        <v>73930</v>
      </c>
    </row>
    <row r="9" spans="1:5" ht="15.6" x14ac:dyDescent="0.3">
      <c r="A9" s="9">
        <v>44620</v>
      </c>
      <c r="B9" s="10">
        <v>11640</v>
      </c>
      <c r="C9" s="10">
        <v>2940</v>
      </c>
      <c r="D9" s="10">
        <v>58610</v>
      </c>
      <c r="E9" s="10">
        <v>73180</v>
      </c>
    </row>
    <row r="10" spans="1:5" ht="15.6" x14ac:dyDescent="0.3">
      <c r="A10" s="9">
        <v>44712</v>
      </c>
      <c r="B10" s="10">
        <v>11820</v>
      </c>
      <c r="C10" s="10">
        <v>2850</v>
      </c>
      <c r="D10" s="10">
        <v>58380</v>
      </c>
      <c r="E10" s="10">
        <v>73050</v>
      </c>
    </row>
    <row r="11" spans="1:5" ht="15.6" x14ac:dyDescent="0.3">
      <c r="A11" s="9">
        <v>44804</v>
      </c>
      <c r="B11" s="10">
        <v>12090</v>
      </c>
      <c r="C11" s="10">
        <v>2800</v>
      </c>
      <c r="D11" s="10">
        <v>58390</v>
      </c>
      <c r="E11" s="10">
        <v>73280</v>
      </c>
    </row>
    <row r="12" spans="1:5" ht="15.6" x14ac:dyDescent="0.3">
      <c r="A12" s="9">
        <v>44895</v>
      </c>
      <c r="B12" s="10">
        <v>12400</v>
      </c>
      <c r="C12" s="10">
        <v>2690</v>
      </c>
      <c r="D12" s="10">
        <v>58260</v>
      </c>
      <c r="E12" s="10">
        <v>73360</v>
      </c>
    </row>
    <row r="13" spans="1:5" ht="15.6" x14ac:dyDescent="0.3">
      <c r="A13" s="9">
        <v>44985</v>
      </c>
      <c r="B13" s="10">
        <v>12390</v>
      </c>
      <c r="C13" s="10">
        <v>2590</v>
      </c>
      <c r="D13" s="10">
        <v>57920</v>
      </c>
      <c r="E13" s="10">
        <v>72900</v>
      </c>
    </row>
    <row r="14" spans="1:5" ht="15.6" x14ac:dyDescent="0.3">
      <c r="A14" s="9">
        <v>45077</v>
      </c>
      <c r="B14" s="10">
        <v>12260</v>
      </c>
      <c r="C14" s="10">
        <v>2530</v>
      </c>
      <c r="D14" s="10">
        <v>57370</v>
      </c>
      <c r="E14" s="10">
        <v>72170</v>
      </c>
    </row>
    <row r="15" spans="1:5" ht="15.6" x14ac:dyDescent="0.3">
      <c r="A15" s="9">
        <v>45169</v>
      </c>
      <c r="B15" s="10">
        <v>12250</v>
      </c>
      <c r="C15" s="10">
        <v>2450</v>
      </c>
      <c r="D15" s="10">
        <v>57520</v>
      </c>
      <c r="E15" s="10">
        <v>72210</v>
      </c>
    </row>
    <row r="16" spans="1:5" ht="15.6" x14ac:dyDescent="0.3">
      <c r="A16" s="9">
        <v>45260</v>
      </c>
      <c r="B16" s="10">
        <v>12380</v>
      </c>
      <c r="C16" s="10">
        <v>2320</v>
      </c>
      <c r="D16" s="10">
        <v>57890</v>
      </c>
      <c r="E16" s="10">
        <v>72590</v>
      </c>
    </row>
    <row r="17" spans="1:5" ht="15.6" x14ac:dyDescent="0.3">
      <c r="A17" s="9">
        <v>45351</v>
      </c>
      <c r="B17" s="10">
        <v>12480</v>
      </c>
      <c r="C17" s="10">
        <v>2270</v>
      </c>
      <c r="D17" s="10">
        <v>57910</v>
      </c>
      <c r="E17" s="10">
        <v>72660</v>
      </c>
    </row>
    <row r="18" spans="1:5" ht="15.6" x14ac:dyDescent="0.3">
      <c r="A18" s="9">
        <v>45443</v>
      </c>
      <c r="B18" s="10">
        <v>12420</v>
      </c>
      <c r="C18" s="10">
        <v>2180</v>
      </c>
      <c r="D18" s="10">
        <v>57860</v>
      </c>
      <c r="E18" s="10">
        <v>72460</v>
      </c>
    </row>
    <row r="19" spans="1:5" ht="15.6" x14ac:dyDescent="0.3">
      <c r="A19" s="9">
        <v>45535</v>
      </c>
      <c r="B19" s="10">
        <v>12360</v>
      </c>
      <c r="C19" s="10">
        <v>2140</v>
      </c>
      <c r="D19" s="10">
        <v>58120</v>
      </c>
      <c r="E19" s="10">
        <v>72610</v>
      </c>
    </row>
    <row r="20" spans="1:5" ht="15.6" x14ac:dyDescent="0.3">
      <c r="A20" s="9">
        <v>45626</v>
      </c>
      <c r="B20" s="10">
        <v>12200</v>
      </c>
      <c r="C20" s="10">
        <v>2060</v>
      </c>
      <c r="D20" s="10">
        <v>57950</v>
      </c>
      <c r="E20" s="10">
        <v>72220</v>
      </c>
    </row>
    <row r="21" spans="1:5" ht="15.6" x14ac:dyDescent="0.3">
      <c r="A21" s="9">
        <v>45716</v>
      </c>
      <c r="B21" s="10">
        <v>12080</v>
      </c>
      <c r="C21" s="10">
        <v>1980</v>
      </c>
      <c r="D21" s="10">
        <v>57900</v>
      </c>
      <c r="E21" s="10">
        <v>71970</v>
      </c>
    </row>
    <row r="22" spans="1:5" ht="15.6" x14ac:dyDescent="0.3">
      <c r="A22" s="9">
        <v>45808</v>
      </c>
      <c r="B22" s="10">
        <v>12060</v>
      </c>
      <c r="C22" s="10">
        <v>1900</v>
      </c>
      <c r="D22" s="10">
        <v>57780</v>
      </c>
      <c r="E22" s="10">
        <v>71750</v>
      </c>
    </row>
    <row r="23" spans="1:5" ht="15.6" x14ac:dyDescent="0.3">
      <c r="A23" s="9">
        <v>45900</v>
      </c>
      <c r="B23" s="10">
        <v>12140</v>
      </c>
      <c r="C23" s="10">
        <v>1830</v>
      </c>
      <c r="D23" s="10">
        <v>57940</v>
      </c>
      <c r="E23" s="10">
        <v>71920</v>
      </c>
    </row>
    <row r="24" spans="1:5" ht="15.6" x14ac:dyDescent="0.3">
      <c r="A24" s="9">
        <v>45991</v>
      </c>
      <c r="B24" s="10">
        <v>12220</v>
      </c>
      <c r="C24" s="10">
        <v>1770</v>
      </c>
      <c r="D24" s="10">
        <v>57810</v>
      </c>
      <c r="E24" s="10">
        <v>71800</v>
      </c>
    </row>
    <row r="25" spans="1:5" ht="15.6" x14ac:dyDescent="0.3">
      <c r="A25" s="9">
        <v>46081</v>
      </c>
      <c r="B25" s="10">
        <v>12400</v>
      </c>
      <c r="C25" s="10">
        <v>1690</v>
      </c>
      <c r="D25" s="10">
        <v>57670</v>
      </c>
      <c r="E25" s="10">
        <v>71760</v>
      </c>
    </row>
  </sheetData>
  <pageMargins left="0.7" right="0.7" top="0.75" bottom="0.75" header="0.3" footer="0.3"/>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25"/>
  <sheetViews>
    <sheetView workbookViewId="0"/>
  </sheetViews>
  <sheetFormatPr defaultColWidth="11.54296875" defaultRowHeight="15" x14ac:dyDescent="0.25"/>
  <cols>
    <col min="1" max="1" width="15.6328125" customWidth="1"/>
    <col min="2" max="5" width="12.6328125" customWidth="1"/>
  </cols>
  <sheetData>
    <row r="1" spans="1:5" ht="15.6" x14ac:dyDescent="0.3">
      <c r="A1" s="3" t="s">
        <v>131</v>
      </c>
    </row>
    <row r="2" spans="1:5" x14ac:dyDescent="0.25">
      <c r="A2" t="s">
        <v>89</v>
      </c>
    </row>
    <row r="3" spans="1:5" x14ac:dyDescent="0.25">
      <c r="A3" s="2" t="str">
        <f>HYPERLINK("#'Contents'!A14", "Return to table of contents")</f>
        <v>Return to table of contents</v>
      </c>
    </row>
    <row r="4" spans="1:5" ht="46.8" x14ac:dyDescent="0.3">
      <c r="A4" s="4" t="s">
        <v>50</v>
      </c>
      <c r="B4" s="8" t="s">
        <v>128</v>
      </c>
      <c r="C4" s="8" t="s">
        <v>129</v>
      </c>
      <c r="D4" s="8" t="s">
        <v>130</v>
      </c>
      <c r="E4" s="8" t="s">
        <v>109</v>
      </c>
    </row>
    <row r="5" spans="1:5" ht="15.6" x14ac:dyDescent="0.3">
      <c r="A5" s="9">
        <v>44255</v>
      </c>
      <c r="B5" s="10">
        <v>11330</v>
      </c>
      <c r="C5" s="10">
        <v>3230</v>
      </c>
      <c r="D5" s="10">
        <v>61150</v>
      </c>
      <c r="E5" s="10">
        <v>75700</v>
      </c>
    </row>
    <row r="6" spans="1:5" ht="15.6" x14ac:dyDescent="0.3">
      <c r="A6" s="9">
        <v>44347</v>
      </c>
      <c r="B6" s="10">
        <v>10990</v>
      </c>
      <c r="C6" s="10">
        <v>3160</v>
      </c>
      <c r="D6" s="10">
        <v>60160</v>
      </c>
      <c r="E6" s="10">
        <v>74310</v>
      </c>
    </row>
    <row r="7" spans="1:5" ht="15.6" x14ac:dyDescent="0.3">
      <c r="A7" s="9">
        <v>44439</v>
      </c>
      <c r="B7" s="10">
        <v>10840</v>
      </c>
      <c r="C7" s="10">
        <v>3100</v>
      </c>
      <c r="D7" s="10">
        <v>59410</v>
      </c>
      <c r="E7" s="10">
        <v>73340</v>
      </c>
    </row>
    <row r="8" spans="1:5" ht="15.6" x14ac:dyDescent="0.3">
      <c r="A8" s="9">
        <v>44530</v>
      </c>
      <c r="B8" s="10">
        <v>11540</v>
      </c>
      <c r="C8" s="10">
        <v>3000</v>
      </c>
      <c r="D8" s="10">
        <v>59170</v>
      </c>
      <c r="E8" s="10">
        <v>73710</v>
      </c>
    </row>
    <row r="9" spans="1:5" ht="15.6" x14ac:dyDescent="0.3">
      <c r="A9" s="9">
        <v>44620</v>
      </c>
      <c r="B9" s="10">
        <v>11480</v>
      </c>
      <c r="C9" s="10">
        <v>2930</v>
      </c>
      <c r="D9" s="10">
        <v>58560</v>
      </c>
      <c r="E9" s="10">
        <v>72960</v>
      </c>
    </row>
    <row r="10" spans="1:5" ht="15.6" x14ac:dyDescent="0.3">
      <c r="A10" s="9">
        <v>44712</v>
      </c>
      <c r="B10" s="10">
        <v>11670</v>
      </c>
      <c r="C10" s="10">
        <v>2850</v>
      </c>
      <c r="D10" s="10">
        <v>58330</v>
      </c>
      <c r="E10" s="10">
        <v>72850</v>
      </c>
    </row>
    <row r="11" spans="1:5" ht="15.6" x14ac:dyDescent="0.3">
      <c r="A11" s="9">
        <v>44804</v>
      </c>
      <c r="B11" s="10">
        <v>11950</v>
      </c>
      <c r="C11" s="10">
        <v>2790</v>
      </c>
      <c r="D11" s="10">
        <v>58350</v>
      </c>
      <c r="E11" s="10">
        <v>73090</v>
      </c>
    </row>
    <row r="12" spans="1:5" ht="15.6" x14ac:dyDescent="0.3">
      <c r="A12" s="9">
        <v>44895</v>
      </c>
      <c r="B12" s="10">
        <v>12270</v>
      </c>
      <c r="C12" s="10">
        <v>2680</v>
      </c>
      <c r="D12" s="10">
        <v>58220</v>
      </c>
      <c r="E12" s="10">
        <v>73170</v>
      </c>
    </row>
    <row r="13" spans="1:5" ht="15.6" x14ac:dyDescent="0.3">
      <c r="A13" s="9">
        <v>44985</v>
      </c>
      <c r="B13" s="10">
        <v>12260</v>
      </c>
      <c r="C13" s="10">
        <v>2580</v>
      </c>
      <c r="D13" s="10">
        <v>57880</v>
      </c>
      <c r="E13" s="10">
        <v>72720</v>
      </c>
    </row>
    <row r="14" spans="1:5" ht="15.6" x14ac:dyDescent="0.3">
      <c r="A14" s="9">
        <v>45077</v>
      </c>
      <c r="B14" s="10">
        <v>12140</v>
      </c>
      <c r="C14" s="10">
        <v>2530</v>
      </c>
      <c r="D14" s="10">
        <v>57330</v>
      </c>
      <c r="E14" s="10">
        <v>71990</v>
      </c>
    </row>
    <row r="15" spans="1:5" ht="15.6" x14ac:dyDescent="0.3">
      <c r="A15" s="9">
        <v>45169</v>
      </c>
      <c r="B15" s="10">
        <v>12120</v>
      </c>
      <c r="C15" s="10">
        <v>2440</v>
      </c>
      <c r="D15" s="10">
        <v>57470</v>
      </c>
      <c r="E15" s="10">
        <v>72030</v>
      </c>
    </row>
    <row r="16" spans="1:5" ht="15.6" x14ac:dyDescent="0.3">
      <c r="A16" s="9">
        <v>45260</v>
      </c>
      <c r="B16" s="10">
        <v>12260</v>
      </c>
      <c r="C16" s="10">
        <v>2310</v>
      </c>
      <c r="D16" s="10">
        <v>57850</v>
      </c>
      <c r="E16" s="10">
        <v>72420</v>
      </c>
    </row>
    <row r="17" spans="1:5" ht="15.6" x14ac:dyDescent="0.3">
      <c r="A17" s="9">
        <v>45351</v>
      </c>
      <c r="B17" s="10">
        <v>12370</v>
      </c>
      <c r="C17" s="10">
        <v>2260</v>
      </c>
      <c r="D17" s="10">
        <v>57870</v>
      </c>
      <c r="E17" s="10">
        <v>72500</v>
      </c>
    </row>
    <row r="18" spans="1:5" ht="15.6" x14ac:dyDescent="0.3">
      <c r="A18" s="9">
        <v>45443</v>
      </c>
      <c r="B18" s="10">
        <v>12310</v>
      </c>
      <c r="C18" s="10">
        <v>2180</v>
      </c>
      <c r="D18" s="10">
        <v>57820</v>
      </c>
      <c r="E18" s="10">
        <v>72300</v>
      </c>
    </row>
    <row r="19" spans="1:5" ht="15.6" x14ac:dyDescent="0.3">
      <c r="A19" s="9">
        <v>45535</v>
      </c>
      <c r="B19" s="10">
        <v>12250</v>
      </c>
      <c r="C19" s="10">
        <v>2130</v>
      </c>
      <c r="D19" s="10">
        <v>58080</v>
      </c>
      <c r="E19" s="10">
        <v>72460</v>
      </c>
    </row>
    <row r="20" spans="1:5" ht="15.6" x14ac:dyDescent="0.3">
      <c r="A20" s="9">
        <v>45626</v>
      </c>
      <c r="B20" s="10">
        <v>12080</v>
      </c>
      <c r="C20" s="10">
        <v>2060</v>
      </c>
      <c r="D20" s="10">
        <v>57910</v>
      </c>
      <c r="E20" s="10">
        <v>72050</v>
      </c>
    </row>
    <row r="21" spans="1:5" ht="15.6" x14ac:dyDescent="0.3">
      <c r="A21" s="9">
        <v>45716</v>
      </c>
      <c r="B21" s="10">
        <v>11960</v>
      </c>
      <c r="C21" s="10">
        <v>1980</v>
      </c>
      <c r="D21" s="10">
        <v>57860</v>
      </c>
      <c r="E21" s="10">
        <v>71800</v>
      </c>
    </row>
    <row r="22" spans="1:5" ht="15.6" x14ac:dyDescent="0.3">
      <c r="A22" s="9">
        <v>45808</v>
      </c>
      <c r="B22" s="10">
        <v>11930</v>
      </c>
      <c r="C22" s="10">
        <v>1900</v>
      </c>
      <c r="D22" s="10">
        <v>57750</v>
      </c>
      <c r="E22" s="10">
        <v>71580</v>
      </c>
    </row>
    <row r="23" spans="1:5" ht="15.6" x14ac:dyDescent="0.3">
      <c r="A23" s="9">
        <v>45900</v>
      </c>
      <c r="B23" s="10">
        <v>12000</v>
      </c>
      <c r="C23" s="10">
        <v>1830</v>
      </c>
      <c r="D23" s="10">
        <v>57910</v>
      </c>
      <c r="E23" s="10">
        <v>71730</v>
      </c>
    </row>
    <row r="24" spans="1:5" ht="15.6" x14ac:dyDescent="0.3">
      <c r="A24" s="9">
        <v>45991</v>
      </c>
      <c r="B24" s="10">
        <v>12080</v>
      </c>
      <c r="C24" s="10">
        <v>1760</v>
      </c>
      <c r="D24" s="10">
        <v>57770</v>
      </c>
      <c r="E24" s="10">
        <v>71600</v>
      </c>
    </row>
    <row r="25" spans="1:5" ht="15.6" x14ac:dyDescent="0.3">
      <c r="A25" s="9">
        <v>46081</v>
      </c>
      <c r="B25" s="10">
        <v>12250</v>
      </c>
      <c r="C25" s="10">
        <v>1680</v>
      </c>
      <c r="D25" s="10">
        <v>57630</v>
      </c>
      <c r="E25" s="10">
        <v>71560</v>
      </c>
    </row>
  </sheetData>
  <pageMargins left="0.7" right="0.7" top="0.75" bottom="0.75" header="0.3" footer="0.3"/>
  <pageSetup paperSize="9" orientation="portrait" horizontalDpi="300" verticalDpi="30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16"/>
  <sheetViews>
    <sheetView workbookViewId="0"/>
  </sheetViews>
  <sheetFormatPr defaultColWidth="11.54296875" defaultRowHeight="15" x14ac:dyDescent="0.25"/>
  <cols>
    <col min="1" max="1" width="15.6328125" customWidth="1"/>
    <col min="2" max="5" width="12.6328125" customWidth="1"/>
  </cols>
  <sheetData>
    <row r="1" spans="1:5" ht="15.6" x14ac:dyDescent="0.3">
      <c r="A1" s="3" t="s">
        <v>132</v>
      </c>
    </row>
    <row r="2" spans="1:5" x14ac:dyDescent="0.25">
      <c r="A2" t="s">
        <v>89</v>
      </c>
    </row>
    <row r="3" spans="1:5" x14ac:dyDescent="0.25">
      <c r="A3" s="2" t="str">
        <f>HYPERLINK("#'Contents'!A15", "Return to table of contents")</f>
        <v>Return to table of contents</v>
      </c>
    </row>
    <row r="4" spans="1:5" ht="46.8" x14ac:dyDescent="0.3">
      <c r="A4" s="4" t="s">
        <v>112</v>
      </c>
      <c r="B4" s="8" t="s">
        <v>128</v>
      </c>
      <c r="C4" s="8" t="s">
        <v>129</v>
      </c>
      <c r="D4" s="8" t="s">
        <v>130</v>
      </c>
      <c r="E4" s="8" t="s">
        <v>109</v>
      </c>
    </row>
    <row r="5" spans="1:5" ht="15.6" x14ac:dyDescent="0.3">
      <c r="A5" s="4" t="s">
        <v>115</v>
      </c>
      <c r="B5" s="10">
        <v>2650</v>
      </c>
      <c r="C5" s="10">
        <v>0</v>
      </c>
      <c r="D5" s="10">
        <v>370</v>
      </c>
      <c r="E5" s="10">
        <v>3020</v>
      </c>
    </row>
    <row r="6" spans="1:5" ht="15.6" x14ac:dyDescent="0.3">
      <c r="A6" s="4" t="s">
        <v>116</v>
      </c>
      <c r="B6" s="10">
        <v>2850</v>
      </c>
      <c r="C6" s="10">
        <v>20</v>
      </c>
      <c r="D6" s="10">
        <v>14150</v>
      </c>
      <c r="E6" s="10">
        <v>17020</v>
      </c>
    </row>
    <row r="7" spans="1:5" ht="15.6" x14ac:dyDescent="0.3">
      <c r="A7" s="4" t="s">
        <v>117</v>
      </c>
      <c r="B7" s="10">
        <v>2140</v>
      </c>
      <c r="C7" s="10">
        <v>20</v>
      </c>
      <c r="D7" s="10">
        <v>14680</v>
      </c>
      <c r="E7" s="10">
        <v>16840</v>
      </c>
    </row>
    <row r="8" spans="1:5" ht="15.6" x14ac:dyDescent="0.3">
      <c r="A8" s="4" t="s">
        <v>118</v>
      </c>
      <c r="B8" s="10">
        <v>240</v>
      </c>
      <c r="C8" s="10">
        <v>0</v>
      </c>
      <c r="D8" s="10">
        <v>1750</v>
      </c>
      <c r="E8" s="10">
        <v>1990</v>
      </c>
    </row>
    <row r="9" spans="1:5" ht="15.6" x14ac:dyDescent="0.3">
      <c r="A9" s="4" t="s">
        <v>119</v>
      </c>
      <c r="B9" s="10">
        <v>10</v>
      </c>
      <c r="C9" s="10">
        <v>0</v>
      </c>
      <c r="D9" s="10">
        <v>70</v>
      </c>
      <c r="E9" s="10">
        <v>90</v>
      </c>
    </row>
    <row r="10" spans="1:5" ht="15.6" x14ac:dyDescent="0.3">
      <c r="A10" s="4" t="s">
        <v>120</v>
      </c>
      <c r="B10" s="10">
        <v>0</v>
      </c>
      <c r="C10" s="10">
        <v>0</v>
      </c>
      <c r="D10" s="10">
        <v>0</v>
      </c>
      <c r="E10" s="10">
        <v>0</v>
      </c>
    </row>
    <row r="11" spans="1:5" ht="15.6" x14ac:dyDescent="0.3">
      <c r="A11" s="4" t="s">
        <v>121</v>
      </c>
      <c r="B11" s="10">
        <v>130</v>
      </c>
      <c r="C11" s="10">
        <v>40</v>
      </c>
      <c r="D11" s="10">
        <v>930</v>
      </c>
      <c r="E11" s="10">
        <v>1110</v>
      </c>
    </row>
    <row r="12" spans="1:5" ht="15.6" x14ac:dyDescent="0.3">
      <c r="A12" s="4" t="s">
        <v>122</v>
      </c>
      <c r="B12" s="10">
        <v>1980</v>
      </c>
      <c r="C12" s="10">
        <v>600</v>
      </c>
      <c r="D12" s="10">
        <v>11840</v>
      </c>
      <c r="E12" s="10">
        <v>14430</v>
      </c>
    </row>
    <row r="13" spans="1:5" ht="15.6" x14ac:dyDescent="0.3">
      <c r="A13" s="4" t="s">
        <v>123</v>
      </c>
      <c r="B13" s="10">
        <v>1550</v>
      </c>
      <c r="C13" s="10">
        <v>560</v>
      </c>
      <c r="D13" s="10">
        <v>8410</v>
      </c>
      <c r="E13" s="10">
        <v>10520</v>
      </c>
    </row>
    <row r="14" spans="1:5" ht="15.6" x14ac:dyDescent="0.3">
      <c r="A14" s="4" t="s">
        <v>124</v>
      </c>
      <c r="B14" s="10">
        <v>660</v>
      </c>
      <c r="C14" s="10">
        <v>330</v>
      </c>
      <c r="D14" s="10">
        <v>4040</v>
      </c>
      <c r="E14" s="10">
        <v>5030</v>
      </c>
    </row>
    <row r="15" spans="1:5" ht="15.6" x14ac:dyDescent="0.3">
      <c r="A15" s="4" t="s">
        <v>125</v>
      </c>
      <c r="B15" s="10">
        <v>190</v>
      </c>
      <c r="C15" s="10">
        <v>110</v>
      </c>
      <c r="D15" s="10">
        <v>1420</v>
      </c>
      <c r="E15" s="10">
        <v>1720</v>
      </c>
    </row>
    <row r="16" spans="1:5" ht="15.6" x14ac:dyDescent="0.3">
      <c r="A16" s="4" t="s">
        <v>109</v>
      </c>
      <c r="B16" s="10">
        <v>12400</v>
      </c>
      <c r="C16" s="10">
        <v>1690</v>
      </c>
      <c r="D16" s="10">
        <v>57670</v>
      </c>
      <c r="E16" s="10">
        <v>71760</v>
      </c>
    </row>
  </sheetData>
  <pageMargins left="0.7" right="0.7" top="0.75" bottom="0.75" header="0.3" footer="0.3"/>
  <pageSetup paperSize="9" orientation="portrait" horizontalDpi="300" verticalDpi="300"/>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6"/>
  <sheetViews>
    <sheetView workbookViewId="0"/>
  </sheetViews>
  <sheetFormatPr defaultColWidth="11.54296875" defaultRowHeight="15" x14ac:dyDescent="0.25"/>
  <cols>
    <col min="1" max="1" width="15.6328125" customWidth="1"/>
    <col min="2" max="5" width="12.6328125" customWidth="1"/>
  </cols>
  <sheetData>
    <row r="1" spans="1:5" ht="15.6" x14ac:dyDescent="0.3">
      <c r="A1" s="3" t="s">
        <v>133</v>
      </c>
    </row>
    <row r="2" spans="1:5" x14ac:dyDescent="0.25">
      <c r="A2" t="s">
        <v>89</v>
      </c>
    </row>
    <row r="3" spans="1:5" x14ac:dyDescent="0.25">
      <c r="A3" s="2" t="str">
        <f>HYPERLINK("#'Contents'!A16", "Return to table of contents")</f>
        <v>Return to table of contents</v>
      </c>
    </row>
    <row r="4" spans="1:5" ht="46.8" x14ac:dyDescent="0.3">
      <c r="A4" s="4" t="s">
        <v>112</v>
      </c>
      <c r="B4" s="8" t="s">
        <v>128</v>
      </c>
      <c r="C4" s="8" t="s">
        <v>129</v>
      </c>
      <c r="D4" s="8" t="s">
        <v>130</v>
      </c>
      <c r="E4" s="8" t="s">
        <v>109</v>
      </c>
    </row>
    <row r="5" spans="1:5" ht="15.6" x14ac:dyDescent="0.3">
      <c r="A5" s="4" t="s">
        <v>115</v>
      </c>
      <c r="B5" s="10">
        <v>2650</v>
      </c>
      <c r="C5" s="10">
        <v>0</v>
      </c>
      <c r="D5" s="10">
        <v>370</v>
      </c>
      <c r="E5" s="10">
        <v>3020</v>
      </c>
    </row>
    <row r="6" spans="1:5" ht="15.6" x14ac:dyDescent="0.3">
      <c r="A6" s="4" t="s">
        <v>116</v>
      </c>
      <c r="B6" s="10">
        <v>2850</v>
      </c>
      <c r="C6" s="10">
        <v>20</v>
      </c>
      <c r="D6" s="10">
        <v>14150</v>
      </c>
      <c r="E6" s="10">
        <v>17020</v>
      </c>
    </row>
    <row r="7" spans="1:5" ht="15.6" x14ac:dyDescent="0.3">
      <c r="A7" s="4" t="s">
        <v>117</v>
      </c>
      <c r="B7" s="10">
        <v>2140</v>
      </c>
      <c r="C7" s="10">
        <v>20</v>
      </c>
      <c r="D7" s="10">
        <v>14680</v>
      </c>
      <c r="E7" s="10">
        <v>16840</v>
      </c>
    </row>
    <row r="8" spans="1:5" ht="15.6" x14ac:dyDescent="0.3">
      <c r="A8" s="4" t="s">
        <v>118</v>
      </c>
      <c r="B8" s="10">
        <v>240</v>
      </c>
      <c r="C8" s="10">
        <v>0</v>
      </c>
      <c r="D8" s="10">
        <v>1750</v>
      </c>
      <c r="E8" s="10">
        <v>1990</v>
      </c>
    </row>
    <row r="9" spans="1:5" ht="15.6" x14ac:dyDescent="0.3">
      <c r="A9" s="4" t="s">
        <v>119</v>
      </c>
      <c r="B9" s="10">
        <v>10</v>
      </c>
      <c r="C9" s="10">
        <v>0</v>
      </c>
      <c r="D9" s="10">
        <v>70</v>
      </c>
      <c r="E9" s="10">
        <v>90</v>
      </c>
    </row>
    <row r="10" spans="1:5" ht="15.6" x14ac:dyDescent="0.3">
      <c r="A10" s="4" t="s">
        <v>120</v>
      </c>
      <c r="B10" s="10">
        <v>0</v>
      </c>
      <c r="C10" s="10">
        <v>0</v>
      </c>
      <c r="D10" s="10">
        <v>0</v>
      </c>
      <c r="E10" s="10">
        <v>0</v>
      </c>
    </row>
    <row r="11" spans="1:5" ht="15.6" x14ac:dyDescent="0.3">
      <c r="A11" s="4" t="s">
        <v>121</v>
      </c>
      <c r="B11" s="10">
        <v>130</v>
      </c>
      <c r="C11" s="10">
        <v>40</v>
      </c>
      <c r="D11" s="10">
        <v>930</v>
      </c>
      <c r="E11" s="10">
        <v>1100</v>
      </c>
    </row>
    <row r="12" spans="1:5" ht="15.6" x14ac:dyDescent="0.3">
      <c r="A12" s="4" t="s">
        <v>122</v>
      </c>
      <c r="B12" s="10">
        <v>1950</v>
      </c>
      <c r="C12" s="10">
        <v>600</v>
      </c>
      <c r="D12" s="10">
        <v>11830</v>
      </c>
      <c r="E12" s="10">
        <v>14380</v>
      </c>
    </row>
    <row r="13" spans="1:5" ht="15.6" x14ac:dyDescent="0.3">
      <c r="A13" s="4" t="s">
        <v>123</v>
      </c>
      <c r="B13" s="10">
        <v>1490</v>
      </c>
      <c r="C13" s="10">
        <v>560</v>
      </c>
      <c r="D13" s="10">
        <v>8400</v>
      </c>
      <c r="E13" s="10">
        <v>10450</v>
      </c>
    </row>
    <row r="14" spans="1:5" ht="15.6" x14ac:dyDescent="0.3">
      <c r="A14" s="4" t="s">
        <v>124</v>
      </c>
      <c r="B14" s="10">
        <v>620</v>
      </c>
      <c r="C14" s="10">
        <v>330</v>
      </c>
      <c r="D14" s="10">
        <v>4040</v>
      </c>
      <c r="E14" s="10">
        <v>4990</v>
      </c>
    </row>
    <row r="15" spans="1:5" ht="15.6" x14ac:dyDescent="0.3">
      <c r="A15" s="4" t="s">
        <v>125</v>
      </c>
      <c r="B15" s="10">
        <v>170</v>
      </c>
      <c r="C15" s="10">
        <v>110</v>
      </c>
      <c r="D15" s="10">
        <v>1410</v>
      </c>
      <c r="E15" s="10">
        <v>1690</v>
      </c>
    </row>
    <row r="16" spans="1:5" ht="15.6" x14ac:dyDescent="0.3">
      <c r="A16" s="4" t="s">
        <v>109</v>
      </c>
      <c r="B16" s="10">
        <v>12250</v>
      </c>
      <c r="C16" s="10">
        <v>1680</v>
      </c>
      <c r="D16" s="10">
        <v>57630</v>
      </c>
      <c r="E16" s="10">
        <v>71560</v>
      </c>
    </row>
  </sheetData>
  <pageMargins left="0.7" right="0.7" top="0.75" bottom="0.75" header="0.3" footer="0.3"/>
  <pageSetup paperSize="9" orientation="portrait" horizontalDpi="300" verticalDpi="300"/>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25"/>
  <sheetViews>
    <sheetView workbookViewId="0"/>
  </sheetViews>
  <sheetFormatPr defaultColWidth="11.54296875" defaultRowHeight="15" x14ac:dyDescent="0.25"/>
  <cols>
    <col min="1" max="1" width="15.6328125" customWidth="1"/>
    <col min="2" max="7" width="11.6328125" customWidth="1"/>
  </cols>
  <sheetData>
    <row r="1" spans="1:7" ht="15.6" x14ac:dyDescent="0.3">
      <c r="A1" s="3" t="s">
        <v>134</v>
      </c>
    </row>
    <row r="2" spans="1:7" x14ac:dyDescent="0.25">
      <c r="A2" t="s">
        <v>89</v>
      </c>
    </row>
    <row r="3" spans="1:7" x14ac:dyDescent="0.25">
      <c r="A3" s="2" t="str">
        <f>HYPERLINK("#'Contents'!A17", "Return to table of contents")</f>
        <v>Return to table of contents</v>
      </c>
    </row>
    <row r="4" spans="1:7" ht="62.4" x14ac:dyDescent="0.3">
      <c r="A4" s="4" t="s">
        <v>50</v>
      </c>
      <c r="B4" s="8" t="s">
        <v>135</v>
      </c>
      <c r="C4" s="8" t="s">
        <v>136</v>
      </c>
      <c r="D4" s="8" t="s">
        <v>137</v>
      </c>
      <c r="E4" s="8" t="s">
        <v>138</v>
      </c>
      <c r="F4" s="8" t="s">
        <v>139</v>
      </c>
      <c r="G4" s="8" t="s">
        <v>140</v>
      </c>
    </row>
    <row r="5" spans="1:7" ht="15.6" x14ac:dyDescent="0.3">
      <c r="A5" s="9">
        <v>44255</v>
      </c>
      <c r="B5" s="10">
        <v>37030</v>
      </c>
      <c r="C5" s="11">
        <v>102.12</v>
      </c>
      <c r="D5" s="10">
        <v>38680</v>
      </c>
      <c r="E5" s="11">
        <v>99.83</v>
      </c>
      <c r="F5" s="10">
        <v>75700</v>
      </c>
      <c r="G5" s="11">
        <v>100.95</v>
      </c>
    </row>
    <row r="6" spans="1:7" ht="15.6" x14ac:dyDescent="0.3">
      <c r="A6" s="9">
        <v>44347</v>
      </c>
      <c r="B6" s="10">
        <v>36440</v>
      </c>
      <c r="C6" s="11">
        <v>102.67</v>
      </c>
      <c r="D6" s="10">
        <v>37870</v>
      </c>
      <c r="E6" s="11">
        <v>100.39</v>
      </c>
      <c r="F6" s="10">
        <v>74310</v>
      </c>
      <c r="G6" s="11">
        <v>101.51</v>
      </c>
    </row>
    <row r="7" spans="1:7" ht="15.6" x14ac:dyDescent="0.3">
      <c r="A7" s="9">
        <v>44439</v>
      </c>
      <c r="B7" s="10">
        <v>36000</v>
      </c>
      <c r="C7" s="11">
        <v>102.78</v>
      </c>
      <c r="D7" s="10">
        <v>37340</v>
      </c>
      <c r="E7" s="11">
        <v>100.47</v>
      </c>
      <c r="F7" s="10">
        <v>73340</v>
      </c>
      <c r="G7" s="11">
        <v>101.6</v>
      </c>
    </row>
    <row r="8" spans="1:7" ht="15.6" x14ac:dyDescent="0.3">
      <c r="A8" s="9">
        <v>44530</v>
      </c>
      <c r="B8" s="10">
        <v>35900</v>
      </c>
      <c r="C8" s="11">
        <v>102.42</v>
      </c>
      <c r="D8" s="10">
        <v>37810</v>
      </c>
      <c r="E8" s="11">
        <v>99.86</v>
      </c>
      <c r="F8" s="10">
        <v>73710</v>
      </c>
      <c r="G8" s="11">
        <v>101.11</v>
      </c>
    </row>
    <row r="9" spans="1:7" ht="15.6" x14ac:dyDescent="0.3">
      <c r="A9" s="9">
        <v>44620</v>
      </c>
      <c r="B9" s="10">
        <v>35550</v>
      </c>
      <c r="C9" s="11">
        <v>102.43</v>
      </c>
      <c r="D9" s="10">
        <v>37410</v>
      </c>
      <c r="E9" s="11">
        <v>99.84</v>
      </c>
      <c r="F9" s="10">
        <v>72960</v>
      </c>
      <c r="G9" s="11">
        <v>101.1</v>
      </c>
    </row>
    <row r="10" spans="1:7" ht="15.6" x14ac:dyDescent="0.3">
      <c r="A10" s="9">
        <v>44712</v>
      </c>
      <c r="B10" s="10">
        <v>35370</v>
      </c>
      <c r="C10" s="11">
        <v>105.62</v>
      </c>
      <c r="D10" s="10">
        <v>37480</v>
      </c>
      <c r="E10" s="11">
        <v>102.83</v>
      </c>
      <c r="F10" s="10">
        <v>72850</v>
      </c>
      <c r="G10" s="11">
        <v>104.19</v>
      </c>
    </row>
    <row r="11" spans="1:7" ht="15.6" x14ac:dyDescent="0.3">
      <c r="A11" s="9">
        <v>44804</v>
      </c>
      <c r="B11" s="10">
        <v>35350</v>
      </c>
      <c r="C11" s="11">
        <v>105.68</v>
      </c>
      <c r="D11" s="10">
        <v>37730</v>
      </c>
      <c r="E11" s="11">
        <v>102.81</v>
      </c>
      <c r="F11" s="10">
        <v>73090</v>
      </c>
      <c r="G11" s="11">
        <v>104.2</v>
      </c>
    </row>
    <row r="12" spans="1:7" ht="15.6" x14ac:dyDescent="0.3">
      <c r="A12" s="9">
        <v>44895</v>
      </c>
      <c r="B12" s="10">
        <v>35210</v>
      </c>
      <c r="C12" s="11">
        <v>105.84</v>
      </c>
      <c r="D12" s="10">
        <v>37970</v>
      </c>
      <c r="E12" s="11">
        <v>102.87</v>
      </c>
      <c r="F12" s="10">
        <v>73170</v>
      </c>
      <c r="G12" s="11">
        <v>104.3</v>
      </c>
    </row>
    <row r="13" spans="1:7" ht="15.6" x14ac:dyDescent="0.3">
      <c r="A13" s="9">
        <v>44985</v>
      </c>
      <c r="B13" s="10">
        <v>34860</v>
      </c>
      <c r="C13" s="11">
        <v>105.94</v>
      </c>
      <c r="D13" s="10">
        <v>37860</v>
      </c>
      <c r="E13" s="11">
        <v>103.14</v>
      </c>
      <c r="F13" s="10">
        <v>72720</v>
      </c>
      <c r="G13" s="11">
        <v>104.48</v>
      </c>
    </row>
    <row r="14" spans="1:7" ht="15.6" x14ac:dyDescent="0.3">
      <c r="A14" s="9">
        <v>45077</v>
      </c>
      <c r="B14" s="10">
        <v>34500</v>
      </c>
      <c r="C14" s="11">
        <v>116.6</v>
      </c>
      <c r="D14" s="10">
        <v>37490</v>
      </c>
      <c r="E14" s="11">
        <v>113.76</v>
      </c>
      <c r="F14" s="10">
        <v>71990</v>
      </c>
      <c r="G14" s="11">
        <v>115.12</v>
      </c>
    </row>
    <row r="15" spans="1:7" ht="15.6" x14ac:dyDescent="0.3">
      <c r="A15" s="9">
        <v>45169</v>
      </c>
      <c r="B15" s="10">
        <v>34420</v>
      </c>
      <c r="C15" s="11">
        <v>116.65</v>
      </c>
      <c r="D15" s="10">
        <v>37620</v>
      </c>
      <c r="E15" s="11">
        <v>113.98</v>
      </c>
      <c r="F15" s="10">
        <v>72030</v>
      </c>
      <c r="G15" s="11">
        <v>115.26</v>
      </c>
    </row>
    <row r="16" spans="1:7" ht="15.6" x14ac:dyDescent="0.3">
      <c r="A16" s="9">
        <v>45260</v>
      </c>
      <c r="B16" s="10">
        <v>34380</v>
      </c>
      <c r="C16" s="11">
        <v>116.9</v>
      </c>
      <c r="D16" s="10">
        <v>38040</v>
      </c>
      <c r="E16" s="11">
        <v>114.12</v>
      </c>
      <c r="F16" s="10">
        <v>72420</v>
      </c>
      <c r="G16" s="11">
        <v>115.44</v>
      </c>
    </row>
    <row r="17" spans="1:7" ht="15.6" x14ac:dyDescent="0.3">
      <c r="A17" s="9">
        <v>45351</v>
      </c>
      <c r="B17" s="10">
        <v>34260</v>
      </c>
      <c r="C17" s="11">
        <v>116.8</v>
      </c>
      <c r="D17" s="10">
        <v>38240</v>
      </c>
      <c r="E17" s="11">
        <v>114.12</v>
      </c>
      <c r="F17" s="10">
        <v>72500</v>
      </c>
      <c r="G17" s="11">
        <v>115.39</v>
      </c>
    </row>
    <row r="18" spans="1:7" ht="15.6" x14ac:dyDescent="0.3">
      <c r="A18" s="9">
        <v>45443</v>
      </c>
      <c r="B18" s="10">
        <v>34090</v>
      </c>
      <c r="C18" s="11">
        <v>124.65</v>
      </c>
      <c r="D18" s="10">
        <v>38210</v>
      </c>
      <c r="E18" s="11">
        <v>121.92</v>
      </c>
      <c r="F18" s="10">
        <v>72300</v>
      </c>
      <c r="G18" s="11">
        <v>123.21</v>
      </c>
    </row>
    <row r="19" spans="1:7" ht="15.6" x14ac:dyDescent="0.3">
      <c r="A19" s="9">
        <v>45535</v>
      </c>
      <c r="B19" s="10">
        <v>34070</v>
      </c>
      <c r="C19" s="11">
        <v>124.55</v>
      </c>
      <c r="D19" s="10">
        <v>38390</v>
      </c>
      <c r="E19" s="11">
        <v>121.95</v>
      </c>
      <c r="F19" s="10">
        <v>72460</v>
      </c>
      <c r="G19" s="11">
        <v>123.18</v>
      </c>
    </row>
    <row r="20" spans="1:7" ht="15.6" x14ac:dyDescent="0.3">
      <c r="A20" s="9">
        <v>45626</v>
      </c>
      <c r="B20" s="10">
        <v>33700</v>
      </c>
      <c r="C20" s="11">
        <v>124.53</v>
      </c>
      <c r="D20" s="10">
        <v>38350</v>
      </c>
      <c r="E20" s="11">
        <v>121.93</v>
      </c>
      <c r="F20" s="10">
        <v>72050</v>
      </c>
      <c r="G20" s="11">
        <v>123.15</v>
      </c>
    </row>
    <row r="21" spans="1:7" ht="15.6" x14ac:dyDescent="0.3">
      <c r="A21" s="9">
        <v>45716</v>
      </c>
      <c r="B21" s="10">
        <v>33420</v>
      </c>
      <c r="C21" s="11">
        <v>124.61</v>
      </c>
      <c r="D21" s="10">
        <v>38370</v>
      </c>
      <c r="E21" s="11">
        <v>121.99</v>
      </c>
      <c r="F21" s="10">
        <v>71800</v>
      </c>
      <c r="G21" s="11">
        <v>123.21</v>
      </c>
    </row>
    <row r="22" spans="1:7" ht="15.6" x14ac:dyDescent="0.3">
      <c r="A22" s="9">
        <v>45808</v>
      </c>
      <c r="B22" s="10">
        <v>33250</v>
      </c>
      <c r="C22" s="11">
        <v>126.73</v>
      </c>
      <c r="D22" s="10">
        <v>38330</v>
      </c>
      <c r="E22" s="11">
        <v>124.16</v>
      </c>
      <c r="F22" s="10">
        <v>71580</v>
      </c>
      <c r="G22" s="11">
        <v>125.36</v>
      </c>
    </row>
    <row r="23" spans="1:7" ht="15.6" x14ac:dyDescent="0.3">
      <c r="A23" s="9">
        <v>45900</v>
      </c>
      <c r="B23" s="10">
        <v>33170</v>
      </c>
      <c r="C23" s="11">
        <v>126.44</v>
      </c>
      <c r="D23" s="10">
        <v>38560</v>
      </c>
      <c r="E23" s="11">
        <v>123.97</v>
      </c>
      <c r="F23" s="10">
        <v>71730</v>
      </c>
      <c r="G23" s="11">
        <v>125.11</v>
      </c>
    </row>
    <row r="24" spans="1:7" ht="15.6" x14ac:dyDescent="0.3">
      <c r="A24" s="9">
        <v>45991</v>
      </c>
      <c r="B24" s="10">
        <v>33020</v>
      </c>
      <c r="C24" s="11">
        <v>126.3</v>
      </c>
      <c r="D24" s="10">
        <v>38580</v>
      </c>
      <c r="E24" s="11">
        <v>123.8</v>
      </c>
      <c r="F24" s="10">
        <v>71600</v>
      </c>
      <c r="G24" s="11">
        <v>124.95</v>
      </c>
    </row>
    <row r="25" spans="1:7" ht="15.6" x14ac:dyDescent="0.3">
      <c r="A25" s="9">
        <v>46081</v>
      </c>
      <c r="B25" s="10">
        <v>32860</v>
      </c>
      <c r="C25" s="11">
        <v>126.13</v>
      </c>
      <c r="D25" s="10">
        <v>38710</v>
      </c>
      <c r="E25" s="11">
        <v>123.66</v>
      </c>
      <c r="F25" s="10">
        <v>71560</v>
      </c>
      <c r="G25" s="11">
        <v>124.79</v>
      </c>
    </row>
  </sheetData>
  <pageMargins left="0.7" right="0.7" top="0.75" bottom="0.75" header="0.3" footer="0.3"/>
  <pageSetup paperSize="9" orientation="portrait" horizontalDpi="300" verticalDpi="300"/>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25"/>
  <sheetViews>
    <sheetView workbookViewId="0"/>
  </sheetViews>
  <sheetFormatPr defaultColWidth="11.54296875" defaultRowHeight="15" x14ac:dyDescent="0.25"/>
  <cols>
    <col min="1" max="1" width="15.6328125" customWidth="1"/>
    <col min="2" max="8" width="11.6328125" customWidth="1"/>
  </cols>
  <sheetData>
    <row r="1" spans="1:8" ht="15.6" x14ac:dyDescent="0.3">
      <c r="A1" s="3" t="s">
        <v>141</v>
      </c>
    </row>
    <row r="2" spans="1:8" x14ac:dyDescent="0.25">
      <c r="A2" t="s">
        <v>89</v>
      </c>
    </row>
    <row r="3" spans="1:8" x14ac:dyDescent="0.25">
      <c r="A3" s="2" t="str">
        <f>HYPERLINK("#'Contents'!A18", "Return to table of contents")</f>
        <v>Return to table of contents</v>
      </c>
    </row>
    <row r="4" spans="1:8" ht="31.2" x14ac:dyDescent="0.3">
      <c r="A4" s="4" t="s">
        <v>50</v>
      </c>
      <c r="B4" s="8" t="s">
        <v>142</v>
      </c>
      <c r="C4" s="8" t="s">
        <v>143</v>
      </c>
      <c r="D4" s="8" t="s">
        <v>144</v>
      </c>
      <c r="E4" s="8" t="s">
        <v>145</v>
      </c>
      <c r="F4" s="8" t="s">
        <v>146</v>
      </c>
      <c r="G4" s="8" t="s">
        <v>147</v>
      </c>
      <c r="H4" s="8" t="s">
        <v>109</v>
      </c>
    </row>
    <row r="5" spans="1:8" ht="15.6" x14ac:dyDescent="0.3">
      <c r="A5" s="9">
        <v>44255</v>
      </c>
      <c r="B5" s="10">
        <v>80</v>
      </c>
      <c r="C5" s="10">
        <v>500</v>
      </c>
      <c r="D5" s="10">
        <v>1040</v>
      </c>
      <c r="E5" s="10">
        <v>3270</v>
      </c>
      <c r="F5" s="10">
        <v>10260</v>
      </c>
      <c r="G5" s="10">
        <v>60800</v>
      </c>
      <c r="H5" s="10">
        <v>75940</v>
      </c>
    </row>
    <row r="6" spans="1:8" ht="15.6" x14ac:dyDescent="0.3">
      <c r="A6" s="9">
        <v>44347</v>
      </c>
      <c r="B6" s="10">
        <v>30</v>
      </c>
      <c r="C6" s="10">
        <v>470</v>
      </c>
      <c r="D6" s="10">
        <v>1280</v>
      </c>
      <c r="E6" s="10">
        <v>2970</v>
      </c>
      <c r="F6" s="10">
        <v>9810</v>
      </c>
      <c r="G6" s="10">
        <v>59980</v>
      </c>
      <c r="H6" s="10">
        <v>74540</v>
      </c>
    </row>
    <row r="7" spans="1:8" ht="15.6" x14ac:dyDescent="0.3">
      <c r="A7" s="9">
        <v>44439</v>
      </c>
      <c r="B7" s="10">
        <v>20</v>
      </c>
      <c r="C7" s="10">
        <v>530</v>
      </c>
      <c r="D7" s="10">
        <v>1410</v>
      </c>
      <c r="E7" s="10">
        <v>2740</v>
      </c>
      <c r="F7" s="10">
        <v>9610</v>
      </c>
      <c r="G7" s="10">
        <v>59260</v>
      </c>
      <c r="H7" s="10">
        <v>73570</v>
      </c>
    </row>
    <row r="8" spans="1:8" ht="15.6" x14ac:dyDescent="0.3">
      <c r="A8" s="9">
        <v>44530</v>
      </c>
      <c r="B8" s="10">
        <v>230</v>
      </c>
      <c r="C8" s="10">
        <v>900</v>
      </c>
      <c r="D8" s="10">
        <v>2110</v>
      </c>
      <c r="E8" s="10">
        <v>2650</v>
      </c>
      <c r="F8" s="10">
        <v>9630</v>
      </c>
      <c r="G8" s="10">
        <v>58410</v>
      </c>
      <c r="H8" s="10">
        <v>73930</v>
      </c>
    </row>
    <row r="9" spans="1:8" ht="15.6" x14ac:dyDescent="0.3">
      <c r="A9" s="9">
        <v>44620</v>
      </c>
      <c r="B9" s="10">
        <v>60</v>
      </c>
      <c r="C9" s="10">
        <v>650</v>
      </c>
      <c r="D9" s="10">
        <v>2320</v>
      </c>
      <c r="E9" s="10">
        <v>2720</v>
      </c>
      <c r="F9" s="10">
        <v>9500</v>
      </c>
      <c r="G9" s="10">
        <v>57930</v>
      </c>
      <c r="H9" s="10">
        <v>73180</v>
      </c>
    </row>
    <row r="10" spans="1:8" ht="15.6" x14ac:dyDescent="0.3">
      <c r="A10" s="9">
        <v>44712</v>
      </c>
      <c r="B10" s="10">
        <v>270</v>
      </c>
      <c r="C10" s="10">
        <v>980</v>
      </c>
      <c r="D10" s="10">
        <v>2290</v>
      </c>
      <c r="E10" s="10">
        <v>3260</v>
      </c>
      <c r="F10" s="10">
        <v>9010</v>
      </c>
      <c r="G10" s="10">
        <v>57230</v>
      </c>
      <c r="H10" s="10">
        <v>73050</v>
      </c>
    </row>
    <row r="11" spans="1:8" ht="15.6" x14ac:dyDescent="0.3">
      <c r="A11" s="9">
        <v>44804</v>
      </c>
      <c r="B11" s="10">
        <v>290</v>
      </c>
      <c r="C11" s="10">
        <v>1240</v>
      </c>
      <c r="D11" s="10">
        <v>2300</v>
      </c>
      <c r="E11" s="10">
        <v>3870</v>
      </c>
      <c r="F11" s="10">
        <v>8620</v>
      </c>
      <c r="G11" s="10">
        <v>56960</v>
      </c>
      <c r="H11" s="10">
        <v>73280</v>
      </c>
    </row>
    <row r="12" spans="1:8" ht="15.6" x14ac:dyDescent="0.3">
      <c r="A12" s="9">
        <v>44895</v>
      </c>
      <c r="B12" s="10">
        <v>590</v>
      </c>
      <c r="C12" s="10">
        <v>1280</v>
      </c>
      <c r="D12" s="10">
        <v>2660</v>
      </c>
      <c r="E12" s="10">
        <v>4250</v>
      </c>
      <c r="F12" s="10">
        <v>8360</v>
      </c>
      <c r="G12" s="10">
        <v>56220</v>
      </c>
      <c r="H12" s="10">
        <v>73360</v>
      </c>
    </row>
    <row r="13" spans="1:8" ht="15.6" x14ac:dyDescent="0.3">
      <c r="A13" s="9">
        <v>44985</v>
      </c>
      <c r="B13" s="10">
        <v>440</v>
      </c>
      <c r="C13" s="10">
        <v>1470</v>
      </c>
      <c r="D13" s="10">
        <v>2740</v>
      </c>
      <c r="E13" s="10">
        <v>4610</v>
      </c>
      <c r="F13" s="10">
        <v>8220</v>
      </c>
      <c r="G13" s="10">
        <v>55420</v>
      </c>
      <c r="H13" s="10">
        <v>72900</v>
      </c>
    </row>
    <row r="14" spans="1:8" ht="15.6" x14ac:dyDescent="0.3">
      <c r="A14" s="9">
        <v>45077</v>
      </c>
      <c r="B14" s="10">
        <v>250</v>
      </c>
      <c r="C14" s="10">
        <v>1370</v>
      </c>
      <c r="D14" s="10">
        <v>2920</v>
      </c>
      <c r="E14" s="10">
        <v>4740</v>
      </c>
      <c r="F14" s="10">
        <v>8220</v>
      </c>
      <c r="G14" s="10">
        <v>54660</v>
      </c>
      <c r="H14" s="10">
        <v>72170</v>
      </c>
    </row>
    <row r="15" spans="1:8" ht="15.6" x14ac:dyDescent="0.3">
      <c r="A15" s="9">
        <v>45169</v>
      </c>
      <c r="B15" s="10">
        <v>180</v>
      </c>
      <c r="C15" s="10">
        <v>1440</v>
      </c>
      <c r="D15" s="10">
        <v>3020</v>
      </c>
      <c r="E15" s="10">
        <v>4940</v>
      </c>
      <c r="F15" s="10">
        <v>8400</v>
      </c>
      <c r="G15" s="10">
        <v>54230</v>
      </c>
      <c r="H15" s="10">
        <v>72210</v>
      </c>
    </row>
    <row r="16" spans="1:8" ht="15.6" x14ac:dyDescent="0.3">
      <c r="A16" s="9">
        <v>45260</v>
      </c>
      <c r="B16" s="10">
        <v>400</v>
      </c>
      <c r="C16" s="10">
        <v>1520</v>
      </c>
      <c r="D16" s="10">
        <v>3270</v>
      </c>
      <c r="E16" s="10">
        <v>5480</v>
      </c>
      <c r="F16" s="10">
        <v>8490</v>
      </c>
      <c r="G16" s="10">
        <v>53420</v>
      </c>
      <c r="H16" s="10">
        <v>72590</v>
      </c>
    </row>
    <row r="17" spans="1:8" ht="15.6" x14ac:dyDescent="0.3">
      <c r="A17" s="9">
        <v>45351</v>
      </c>
      <c r="B17" s="10">
        <v>620</v>
      </c>
      <c r="C17" s="10">
        <v>1650</v>
      </c>
      <c r="D17" s="10">
        <v>3440</v>
      </c>
      <c r="E17" s="10">
        <v>5720</v>
      </c>
      <c r="F17" s="10">
        <v>8710</v>
      </c>
      <c r="G17" s="10">
        <v>52520</v>
      </c>
      <c r="H17" s="10">
        <v>72660</v>
      </c>
    </row>
    <row r="18" spans="1:8" ht="15.6" x14ac:dyDescent="0.3">
      <c r="A18" s="9">
        <v>45443</v>
      </c>
      <c r="B18" s="10">
        <v>680</v>
      </c>
      <c r="C18" s="10">
        <v>1550</v>
      </c>
      <c r="D18" s="10">
        <v>3540</v>
      </c>
      <c r="E18" s="10">
        <v>5960</v>
      </c>
      <c r="F18" s="10">
        <v>9150</v>
      </c>
      <c r="G18" s="10">
        <v>51590</v>
      </c>
      <c r="H18" s="10">
        <v>72460</v>
      </c>
    </row>
    <row r="19" spans="1:8" ht="15.6" x14ac:dyDescent="0.3">
      <c r="A19" s="9">
        <v>45535</v>
      </c>
      <c r="B19" s="10">
        <v>500</v>
      </c>
      <c r="C19" s="10">
        <v>1820</v>
      </c>
      <c r="D19" s="10">
        <v>3370</v>
      </c>
      <c r="E19" s="10">
        <v>6350</v>
      </c>
      <c r="F19" s="10">
        <v>9560</v>
      </c>
      <c r="G19" s="10">
        <v>51010</v>
      </c>
      <c r="H19" s="10">
        <v>72610</v>
      </c>
    </row>
    <row r="20" spans="1:8" ht="15.6" x14ac:dyDescent="0.3">
      <c r="A20" s="9">
        <v>45626</v>
      </c>
      <c r="B20" s="10">
        <v>390</v>
      </c>
      <c r="C20" s="10">
        <v>1450</v>
      </c>
      <c r="D20" s="10">
        <v>3550</v>
      </c>
      <c r="E20" s="10">
        <v>6550</v>
      </c>
      <c r="F20" s="10">
        <v>10250</v>
      </c>
      <c r="G20" s="10">
        <v>50020</v>
      </c>
      <c r="H20" s="10">
        <v>72220</v>
      </c>
    </row>
    <row r="21" spans="1:8" ht="15.6" x14ac:dyDescent="0.3">
      <c r="A21" s="9">
        <v>45716</v>
      </c>
      <c r="B21" s="10">
        <v>160</v>
      </c>
      <c r="C21" s="10">
        <v>1630</v>
      </c>
      <c r="D21" s="10">
        <v>3400</v>
      </c>
      <c r="E21" s="10">
        <v>6700</v>
      </c>
      <c r="F21" s="10">
        <v>10630</v>
      </c>
      <c r="G21" s="10">
        <v>49450</v>
      </c>
      <c r="H21" s="10">
        <v>71970</v>
      </c>
    </row>
    <row r="22" spans="1:8" ht="15.6" x14ac:dyDescent="0.3">
      <c r="A22" s="9">
        <v>45808</v>
      </c>
      <c r="B22" s="10">
        <v>310</v>
      </c>
      <c r="C22" s="10">
        <v>1280</v>
      </c>
      <c r="D22" s="10">
        <v>3340</v>
      </c>
      <c r="E22" s="10">
        <v>6880</v>
      </c>
      <c r="F22" s="10">
        <v>11480</v>
      </c>
      <c r="G22" s="10">
        <v>48460</v>
      </c>
      <c r="H22" s="10">
        <v>71750</v>
      </c>
    </row>
    <row r="23" spans="1:8" ht="15.6" x14ac:dyDescent="0.3">
      <c r="A23" s="9">
        <v>45900</v>
      </c>
      <c r="B23" s="10">
        <v>450</v>
      </c>
      <c r="C23" s="10">
        <v>1470</v>
      </c>
      <c r="D23" s="10">
        <v>3170</v>
      </c>
      <c r="E23" s="10">
        <v>6710</v>
      </c>
      <c r="F23" s="10">
        <v>12660</v>
      </c>
      <c r="G23" s="10">
        <v>47470</v>
      </c>
      <c r="H23" s="10">
        <v>71920</v>
      </c>
    </row>
    <row r="24" spans="1:8" ht="15.6" x14ac:dyDescent="0.3">
      <c r="A24" s="9">
        <v>45991</v>
      </c>
      <c r="B24" s="10">
        <v>760</v>
      </c>
      <c r="C24" s="10">
        <v>1480</v>
      </c>
      <c r="D24" s="10">
        <v>3080</v>
      </c>
      <c r="E24" s="10">
        <v>6720</v>
      </c>
      <c r="F24" s="10">
        <v>13180</v>
      </c>
      <c r="G24" s="10">
        <v>46580</v>
      </c>
      <c r="H24" s="10">
        <v>71800</v>
      </c>
    </row>
    <row r="25" spans="1:8" ht="15.6" x14ac:dyDescent="0.3">
      <c r="A25" s="9">
        <v>46081</v>
      </c>
      <c r="B25" s="10">
        <v>710</v>
      </c>
      <c r="C25" s="10">
        <v>1610</v>
      </c>
      <c r="D25" s="10">
        <v>3160</v>
      </c>
      <c r="E25" s="10">
        <v>6580</v>
      </c>
      <c r="F25" s="10">
        <v>13750</v>
      </c>
      <c r="G25" s="10">
        <v>45960</v>
      </c>
      <c r="H25" s="10">
        <v>71760</v>
      </c>
    </row>
  </sheetData>
  <pageMargins left="0.7" right="0.7" top="0.75" bottom="0.75" header="0.3" footer="0.3"/>
  <pageSetup paperSize="9" orientation="portrait" horizontalDpi="300" verticalDpi="300"/>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25"/>
  <sheetViews>
    <sheetView workbookViewId="0"/>
  </sheetViews>
  <sheetFormatPr defaultColWidth="11.54296875" defaultRowHeight="15" x14ac:dyDescent="0.25"/>
  <cols>
    <col min="1" max="1" width="15.6328125" customWidth="1"/>
    <col min="2" max="8" width="11.6328125" customWidth="1"/>
  </cols>
  <sheetData>
    <row r="1" spans="1:8" ht="15.6" x14ac:dyDescent="0.3">
      <c r="A1" s="3" t="s">
        <v>148</v>
      </c>
    </row>
    <row r="2" spans="1:8" x14ac:dyDescent="0.25">
      <c r="A2" t="s">
        <v>89</v>
      </c>
    </row>
    <row r="3" spans="1:8" x14ac:dyDescent="0.25">
      <c r="A3" s="2" t="str">
        <f>HYPERLINK("#'Contents'!A19", "Return to table of contents")</f>
        <v>Return to table of contents</v>
      </c>
    </row>
    <row r="4" spans="1:8" ht="31.2" x14ac:dyDescent="0.3">
      <c r="A4" s="4" t="s">
        <v>50</v>
      </c>
      <c r="B4" s="8" t="s">
        <v>142</v>
      </c>
      <c r="C4" s="8" t="s">
        <v>143</v>
      </c>
      <c r="D4" s="8" t="s">
        <v>144</v>
      </c>
      <c r="E4" s="8" t="s">
        <v>145</v>
      </c>
      <c r="F4" s="8" t="s">
        <v>146</v>
      </c>
      <c r="G4" s="8" t="s">
        <v>147</v>
      </c>
      <c r="H4" s="8" t="s">
        <v>109</v>
      </c>
    </row>
    <row r="5" spans="1:8" ht="15.6" x14ac:dyDescent="0.3">
      <c r="A5" s="9">
        <v>44255</v>
      </c>
      <c r="B5" s="10">
        <v>80</v>
      </c>
      <c r="C5" s="10">
        <v>500</v>
      </c>
      <c r="D5" s="10">
        <v>1040</v>
      </c>
      <c r="E5" s="10">
        <v>3270</v>
      </c>
      <c r="F5" s="10">
        <v>10260</v>
      </c>
      <c r="G5" s="10">
        <v>60570</v>
      </c>
      <c r="H5" s="10">
        <v>75700</v>
      </c>
    </row>
    <row r="6" spans="1:8" ht="15.6" x14ac:dyDescent="0.3">
      <c r="A6" s="9">
        <v>44347</v>
      </c>
      <c r="B6" s="10">
        <v>30</v>
      </c>
      <c r="C6" s="10">
        <v>470</v>
      </c>
      <c r="D6" s="10">
        <v>1280</v>
      </c>
      <c r="E6" s="10">
        <v>2970</v>
      </c>
      <c r="F6" s="10">
        <v>9810</v>
      </c>
      <c r="G6" s="10">
        <v>59750</v>
      </c>
      <c r="H6" s="10">
        <v>74310</v>
      </c>
    </row>
    <row r="7" spans="1:8" ht="15.6" x14ac:dyDescent="0.3">
      <c r="A7" s="9">
        <v>44439</v>
      </c>
      <c r="B7" s="10">
        <v>20</v>
      </c>
      <c r="C7" s="10">
        <v>530</v>
      </c>
      <c r="D7" s="10">
        <v>1410</v>
      </c>
      <c r="E7" s="10">
        <v>2740</v>
      </c>
      <c r="F7" s="10">
        <v>9610</v>
      </c>
      <c r="G7" s="10">
        <v>59030</v>
      </c>
      <c r="H7" s="10">
        <v>73340</v>
      </c>
    </row>
    <row r="8" spans="1:8" ht="15.6" x14ac:dyDescent="0.3">
      <c r="A8" s="9">
        <v>44530</v>
      </c>
      <c r="B8" s="10">
        <v>230</v>
      </c>
      <c r="C8" s="10">
        <v>900</v>
      </c>
      <c r="D8" s="10">
        <v>2110</v>
      </c>
      <c r="E8" s="10">
        <v>2650</v>
      </c>
      <c r="F8" s="10">
        <v>9630</v>
      </c>
      <c r="G8" s="10">
        <v>58190</v>
      </c>
      <c r="H8" s="10">
        <v>73710</v>
      </c>
    </row>
    <row r="9" spans="1:8" ht="15.6" x14ac:dyDescent="0.3">
      <c r="A9" s="9">
        <v>44620</v>
      </c>
      <c r="B9" s="10">
        <v>60</v>
      </c>
      <c r="C9" s="10">
        <v>650</v>
      </c>
      <c r="D9" s="10">
        <v>2320</v>
      </c>
      <c r="E9" s="10">
        <v>2720</v>
      </c>
      <c r="F9" s="10">
        <v>9500</v>
      </c>
      <c r="G9" s="10">
        <v>57720</v>
      </c>
      <c r="H9" s="10">
        <v>72960</v>
      </c>
    </row>
    <row r="10" spans="1:8" ht="15.6" x14ac:dyDescent="0.3">
      <c r="A10" s="9">
        <v>44712</v>
      </c>
      <c r="B10" s="10">
        <v>270</v>
      </c>
      <c r="C10" s="10">
        <v>980</v>
      </c>
      <c r="D10" s="10">
        <v>2290</v>
      </c>
      <c r="E10" s="10">
        <v>3260</v>
      </c>
      <c r="F10" s="10">
        <v>9010</v>
      </c>
      <c r="G10" s="10">
        <v>57030</v>
      </c>
      <c r="H10" s="10">
        <v>72850</v>
      </c>
    </row>
    <row r="11" spans="1:8" ht="15.6" x14ac:dyDescent="0.3">
      <c r="A11" s="9">
        <v>44804</v>
      </c>
      <c r="B11" s="10">
        <v>290</v>
      </c>
      <c r="C11" s="10">
        <v>1240</v>
      </c>
      <c r="D11" s="10">
        <v>2300</v>
      </c>
      <c r="E11" s="10">
        <v>3870</v>
      </c>
      <c r="F11" s="10">
        <v>8620</v>
      </c>
      <c r="G11" s="10">
        <v>56770</v>
      </c>
      <c r="H11" s="10">
        <v>73090</v>
      </c>
    </row>
    <row r="12" spans="1:8" ht="15.6" x14ac:dyDescent="0.3">
      <c r="A12" s="9">
        <v>44895</v>
      </c>
      <c r="B12" s="10">
        <v>590</v>
      </c>
      <c r="C12" s="10">
        <v>1280</v>
      </c>
      <c r="D12" s="10">
        <v>2660</v>
      </c>
      <c r="E12" s="10">
        <v>4250</v>
      </c>
      <c r="F12" s="10">
        <v>8360</v>
      </c>
      <c r="G12" s="10">
        <v>56040</v>
      </c>
      <c r="H12" s="10">
        <v>73170</v>
      </c>
    </row>
    <row r="13" spans="1:8" ht="15.6" x14ac:dyDescent="0.3">
      <c r="A13" s="9">
        <v>44985</v>
      </c>
      <c r="B13" s="10">
        <v>440</v>
      </c>
      <c r="C13" s="10">
        <v>1470</v>
      </c>
      <c r="D13" s="10">
        <v>2740</v>
      </c>
      <c r="E13" s="10">
        <v>4610</v>
      </c>
      <c r="F13" s="10">
        <v>8220</v>
      </c>
      <c r="G13" s="10">
        <v>55240</v>
      </c>
      <c r="H13" s="10">
        <v>72720</v>
      </c>
    </row>
    <row r="14" spans="1:8" ht="15.6" x14ac:dyDescent="0.3">
      <c r="A14" s="9">
        <v>45077</v>
      </c>
      <c r="B14" s="10">
        <v>250</v>
      </c>
      <c r="C14" s="10">
        <v>1370</v>
      </c>
      <c r="D14" s="10">
        <v>2920</v>
      </c>
      <c r="E14" s="10">
        <v>4740</v>
      </c>
      <c r="F14" s="10">
        <v>8220</v>
      </c>
      <c r="G14" s="10">
        <v>54490</v>
      </c>
      <c r="H14" s="10">
        <v>71990</v>
      </c>
    </row>
    <row r="15" spans="1:8" ht="15.6" x14ac:dyDescent="0.3">
      <c r="A15" s="9">
        <v>45169</v>
      </c>
      <c r="B15" s="10">
        <v>180</v>
      </c>
      <c r="C15" s="10">
        <v>1440</v>
      </c>
      <c r="D15" s="10">
        <v>3020</v>
      </c>
      <c r="E15" s="10">
        <v>4940</v>
      </c>
      <c r="F15" s="10">
        <v>8400</v>
      </c>
      <c r="G15" s="10">
        <v>54050</v>
      </c>
      <c r="H15" s="10">
        <v>72030</v>
      </c>
    </row>
    <row r="16" spans="1:8" ht="15.6" x14ac:dyDescent="0.3">
      <c r="A16" s="9">
        <v>45260</v>
      </c>
      <c r="B16" s="10">
        <v>400</v>
      </c>
      <c r="C16" s="10">
        <v>1520</v>
      </c>
      <c r="D16" s="10">
        <v>3270</v>
      </c>
      <c r="E16" s="10">
        <v>5480</v>
      </c>
      <c r="F16" s="10">
        <v>8490</v>
      </c>
      <c r="G16" s="10">
        <v>53260</v>
      </c>
      <c r="H16" s="10">
        <v>72420</v>
      </c>
    </row>
    <row r="17" spans="1:8" ht="15.6" x14ac:dyDescent="0.3">
      <c r="A17" s="9">
        <v>45351</v>
      </c>
      <c r="B17" s="10">
        <v>620</v>
      </c>
      <c r="C17" s="10">
        <v>1650</v>
      </c>
      <c r="D17" s="10">
        <v>3440</v>
      </c>
      <c r="E17" s="10">
        <v>5720</v>
      </c>
      <c r="F17" s="10">
        <v>8710</v>
      </c>
      <c r="G17" s="10">
        <v>52360</v>
      </c>
      <c r="H17" s="10">
        <v>72500</v>
      </c>
    </row>
    <row r="18" spans="1:8" ht="15.6" x14ac:dyDescent="0.3">
      <c r="A18" s="9">
        <v>45443</v>
      </c>
      <c r="B18" s="10">
        <v>680</v>
      </c>
      <c r="C18" s="10">
        <v>1550</v>
      </c>
      <c r="D18" s="10">
        <v>3540</v>
      </c>
      <c r="E18" s="10">
        <v>5960</v>
      </c>
      <c r="F18" s="10">
        <v>9150</v>
      </c>
      <c r="G18" s="10">
        <v>51430</v>
      </c>
      <c r="H18" s="10">
        <v>72300</v>
      </c>
    </row>
    <row r="19" spans="1:8" ht="15.6" x14ac:dyDescent="0.3">
      <c r="A19" s="9">
        <v>45535</v>
      </c>
      <c r="B19" s="10">
        <v>500</v>
      </c>
      <c r="C19" s="10">
        <v>1820</v>
      </c>
      <c r="D19" s="10">
        <v>3370</v>
      </c>
      <c r="E19" s="10">
        <v>6350</v>
      </c>
      <c r="F19" s="10">
        <v>9560</v>
      </c>
      <c r="G19" s="10">
        <v>50860</v>
      </c>
      <c r="H19" s="10">
        <v>72460</v>
      </c>
    </row>
    <row r="20" spans="1:8" ht="15.6" x14ac:dyDescent="0.3">
      <c r="A20" s="9">
        <v>45626</v>
      </c>
      <c r="B20" s="10">
        <v>390</v>
      </c>
      <c r="C20" s="10">
        <v>1450</v>
      </c>
      <c r="D20" s="10">
        <v>3550</v>
      </c>
      <c r="E20" s="10">
        <v>6550</v>
      </c>
      <c r="F20" s="10">
        <v>10250</v>
      </c>
      <c r="G20" s="10">
        <v>49850</v>
      </c>
      <c r="H20" s="10">
        <v>72050</v>
      </c>
    </row>
    <row r="21" spans="1:8" ht="15.6" x14ac:dyDescent="0.3">
      <c r="A21" s="9">
        <v>45716</v>
      </c>
      <c r="B21" s="10">
        <v>160</v>
      </c>
      <c r="C21" s="10">
        <v>1630</v>
      </c>
      <c r="D21" s="10">
        <v>3400</v>
      </c>
      <c r="E21" s="10">
        <v>6700</v>
      </c>
      <c r="F21" s="10">
        <v>10630</v>
      </c>
      <c r="G21" s="10">
        <v>49270</v>
      </c>
      <c r="H21" s="10">
        <v>71800</v>
      </c>
    </row>
    <row r="22" spans="1:8" ht="15.6" x14ac:dyDescent="0.3">
      <c r="A22" s="9">
        <v>45808</v>
      </c>
      <c r="B22" s="10">
        <v>310</v>
      </c>
      <c r="C22" s="10">
        <v>1280</v>
      </c>
      <c r="D22" s="10">
        <v>3340</v>
      </c>
      <c r="E22" s="10">
        <v>6880</v>
      </c>
      <c r="F22" s="10">
        <v>11480</v>
      </c>
      <c r="G22" s="10">
        <v>48290</v>
      </c>
      <c r="H22" s="10">
        <v>71580</v>
      </c>
    </row>
    <row r="23" spans="1:8" ht="15.6" x14ac:dyDescent="0.3">
      <c r="A23" s="9">
        <v>45900</v>
      </c>
      <c r="B23" s="10">
        <v>450</v>
      </c>
      <c r="C23" s="10">
        <v>1470</v>
      </c>
      <c r="D23" s="10">
        <v>3170</v>
      </c>
      <c r="E23" s="10">
        <v>6710</v>
      </c>
      <c r="F23" s="10">
        <v>12660</v>
      </c>
      <c r="G23" s="10">
        <v>47280</v>
      </c>
      <c r="H23" s="10">
        <v>71730</v>
      </c>
    </row>
    <row r="24" spans="1:8" ht="15.6" x14ac:dyDescent="0.3">
      <c r="A24" s="9">
        <v>45991</v>
      </c>
      <c r="B24" s="10">
        <v>760</v>
      </c>
      <c r="C24" s="10">
        <v>1480</v>
      </c>
      <c r="D24" s="10">
        <v>3080</v>
      </c>
      <c r="E24" s="10">
        <v>6720</v>
      </c>
      <c r="F24" s="10">
        <v>13180</v>
      </c>
      <c r="G24" s="10">
        <v>46390</v>
      </c>
      <c r="H24" s="10">
        <v>71600</v>
      </c>
    </row>
    <row r="25" spans="1:8" ht="15.6" x14ac:dyDescent="0.3">
      <c r="A25" s="9">
        <v>46081</v>
      </c>
      <c r="B25" s="10">
        <v>710</v>
      </c>
      <c r="C25" s="10">
        <v>1610</v>
      </c>
      <c r="D25" s="10">
        <v>3160</v>
      </c>
      <c r="E25" s="10">
        <v>6580</v>
      </c>
      <c r="F25" s="10">
        <v>13750</v>
      </c>
      <c r="G25" s="10">
        <v>45760</v>
      </c>
      <c r="H25" s="10">
        <v>71560</v>
      </c>
    </row>
  </sheetData>
  <pageMargins left="0.7" right="0.7" top="0.75" bottom="0.75" header="0.3" footer="0.3"/>
  <pageSetup paperSize="9" orientation="portrait" horizontalDpi="300" verticalDpi="300"/>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4"/>
  <sheetViews>
    <sheetView workbookViewId="0"/>
  </sheetViews>
  <sheetFormatPr defaultColWidth="11.54296875" defaultRowHeight="15" x14ac:dyDescent="0.25"/>
  <cols>
    <col min="1" max="1" width="28.1796875" customWidth="1"/>
    <col min="2" max="3" width="11.6328125" customWidth="1"/>
  </cols>
  <sheetData>
    <row r="1" spans="1:3" ht="15.6" x14ac:dyDescent="0.3">
      <c r="A1" s="3" t="s">
        <v>149</v>
      </c>
    </row>
    <row r="2" spans="1:3" x14ac:dyDescent="0.25">
      <c r="A2" t="s">
        <v>89</v>
      </c>
    </row>
    <row r="3" spans="1:3" x14ac:dyDescent="0.25">
      <c r="A3" s="2" t="str">
        <f>HYPERLINK("#'Contents'!A20", "Return to table of contents")</f>
        <v>Return to table of contents</v>
      </c>
    </row>
    <row r="4" spans="1:3" ht="15.6" x14ac:dyDescent="0.3">
      <c r="A4" s="4" t="s">
        <v>150</v>
      </c>
      <c r="B4" s="8" t="s">
        <v>46</v>
      </c>
      <c r="C4" s="8" t="s">
        <v>48</v>
      </c>
    </row>
    <row r="5" spans="1:3" ht="15.6" x14ac:dyDescent="0.3">
      <c r="A5" s="4" t="s">
        <v>151</v>
      </c>
      <c r="B5" s="10">
        <v>3470</v>
      </c>
      <c r="C5" s="10">
        <v>3460</v>
      </c>
    </row>
    <row r="6" spans="1:3" ht="15.6" x14ac:dyDescent="0.3">
      <c r="A6" s="4" t="s">
        <v>152</v>
      </c>
      <c r="B6" s="10">
        <v>5520</v>
      </c>
      <c r="C6" s="10">
        <v>5510</v>
      </c>
    </row>
    <row r="7" spans="1:3" ht="15.6" x14ac:dyDescent="0.3">
      <c r="A7" s="4" t="s">
        <v>153</v>
      </c>
      <c r="B7" s="10">
        <v>2820</v>
      </c>
      <c r="C7" s="10">
        <v>2810</v>
      </c>
    </row>
    <row r="8" spans="1:3" ht="15.6" x14ac:dyDescent="0.3">
      <c r="A8" s="4" t="s">
        <v>154</v>
      </c>
      <c r="B8" s="10">
        <v>6740</v>
      </c>
      <c r="C8" s="10">
        <v>6730</v>
      </c>
    </row>
    <row r="9" spans="1:3" ht="15.6" x14ac:dyDescent="0.3">
      <c r="A9" s="4" t="s">
        <v>155</v>
      </c>
      <c r="B9" s="10">
        <v>3270</v>
      </c>
      <c r="C9" s="10">
        <v>3260</v>
      </c>
    </row>
    <row r="10" spans="1:3" ht="15.6" x14ac:dyDescent="0.3">
      <c r="A10" s="4" t="s">
        <v>156</v>
      </c>
      <c r="B10" s="10">
        <v>3470</v>
      </c>
      <c r="C10" s="10">
        <v>3460</v>
      </c>
    </row>
    <row r="11" spans="1:3" ht="15.6" x14ac:dyDescent="0.3">
      <c r="A11" s="4" t="s">
        <v>157</v>
      </c>
      <c r="B11" s="10">
        <v>3770</v>
      </c>
      <c r="C11" s="10">
        <v>3750</v>
      </c>
    </row>
    <row r="12" spans="1:3" ht="15.6" x14ac:dyDescent="0.3">
      <c r="A12" s="4" t="s">
        <v>158</v>
      </c>
      <c r="B12" s="10">
        <v>4660</v>
      </c>
      <c r="C12" s="10">
        <v>4650</v>
      </c>
    </row>
    <row r="13" spans="1:3" ht="15.6" x14ac:dyDescent="0.3">
      <c r="A13" s="4" t="s">
        <v>159</v>
      </c>
      <c r="B13" s="10">
        <v>3530</v>
      </c>
      <c r="C13" s="10">
        <v>3520</v>
      </c>
    </row>
    <row r="14" spans="1:3" ht="15.6" x14ac:dyDescent="0.3">
      <c r="A14" s="4" t="s">
        <v>160</v>
      </c>
      <c r="B14" s="10">
        <v>4130</v>
      </c>
      <c r="C14" s="10">
        <v>4120</v>
      </c>
    </row>
    <row r="15" spans="1:3" ht="15.6" x14ac:dyDescent="0.3">
      <c r="A15" s="4" t="s">
        <v>161</v>
      </c>
      <c r="B15" s="10">
        <v>4070</v>
      </c>
      <c r="C15" s="10">
        <v>4060</v>
      </c>
    </row>
    <row r="16" spans="1:3" ht="15.6" x14ac:dyDescent="0.3">
      <c r="A16" s="4" t="s">
        <v>162</v>
      </c>
      <c r="B16" s="10">
        <v>3340</v>
      </c>
      <c r="C16" s="10">
        <v>3330</v>
      </c>
    </row>
    <row r="17" spans="1:3" ht="15.6" x14ac:dyDescent="0.3">
      <c r="A17" s="4" t="s">
        <v>163</v>
      </c>
      <c r="B17" s="10">
        <v>2880</v>
      </c>
      <c r="C17" s="10">
        <v>2870</v>
      </c>
    </row>
    <row r="18" spans="1:3" ht="15.6" x14ac:dyDescent="0.3">
      <c r="A18" s="4" t="s">
        <v>164</v>
      </c>
      <c r="B18" s="10">
        <v>3640</v>
      </c>
      <c r="C18" s="10">
        <v>3630</v>
      </c>
    </row>
    <row r="19" spans="1:3" ht="15.6" x14ac:dyDescent="0.3">
      <c r="A19" s="4" t="s">
        <v>165</v>
      </c>
      <c r="B19" s="10">
        <v>3840</v>
      </c>
      <c r="C19" s="10">
        <v>3830</v>
      </c>
    </row>
    <row r="20" spans="1:3" ht="15.6" x14ac:dyDescent="0.3">
      <c r="A20" s="4" t="s">
        <v>166</v>
      </c>
      <c r="B20" s="10">
        <v>3440</v>
      </c>
      <c r="C20" s="10">
        <v>3430</v>
      </c>
    </row>
    <row r="21" spans="1:3" ht="15.6" x14ac:dyDescent="0.3">
      <c r="A21" s="4" t="s">
        <v>167</v>
      </c>
      <c r="B21" s="10">
        <v>4620</v>
      </c>
      <c r="C21" s="10">
        <v>4610</v>
      </c>
    </row>
    <row r="22" spans="1:3" ht="15.6" x14ac:dyDescent="0.3">
      <c r="A22" s="4" t="s">
        <v>168</v>
      </c>
      <c r="B22" s="10">
        <v>4540</v>
      </c>
      <c r="C22" s="10">
        <v>4520</v>
      </c>
    </row>
    <row r="23" spans="1:3" ht="15.6" x14ac:dyDescent="0.3">
      <c r="A23" s="4" t="s">
        <v>169</v>
      </c>
      <c r="B23" s="10">
        <v>40</v>
      </c>
      <c r="C23" s="10">
        <v>40</v>
      </c>
    </row>
    <row r="24" spans="1:3" ht="15.6" x14ac:dyDescent="0.3">
      <c r="A24" s="4" t="s">
        <v>109</v>
      </c>
      <c r="B24" s="10">
        <v>71760</v>
      </c>
      <c r="C24" s="10">
        <v>71560</v>
      </c>
    </row>
  </sheetData>
  <pageMargins left="0.7" right="0.7" top="0.75" bottom="0.75" header="0.3" footer="0.3"/>
  <pageSetup paperSize="9" orientation="portrait" horizontalDpi="300" verticalDpi="300"/>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18"/>
  <sheetViews>
    <sheetView workbookViewId="0"/>
  </sheetViews>
  <sheetFormatPr defaultColWidth="11.54296875" defaultRowHeight="15" x14ac:dyDescent="0.25"/>
  <cols>
    <col min="1" max="1" width="36.1796875" customWidth="1"/>
    <col min="2" max="4" width="11.6328125" customWidth="1"/>
  </cols>
  <sheetData>
    <row r="1" spans="1:4" ht="15.6" x14ac:dyDescent="0.3">
      <c r="A1" s="3" t="s">
        <v>170</v>
      </c>
    </row>
    <row r="2" spans="1:4" x14ac:dyDescent="0.25">
      <c r="A2" t="s">
        <v>89</v>
      </c>
    </row>
    <row r="3" spans="1:4" x14ac:dyDescent="0.25">
      <c r="A3" t="s">
        <v>171</v>
      </c>
    </row>
    <row r="4" spans="1:4" x14ac:dyDescent="0.25">
      <c r="A4" s="2" t="str">
        <f>HYPERLINK("#'Contents'!A21", "Return to table of contents")</f>
        <v>Return to table of contents</v>
      </c>
    </row>
    <row r="5" spans="1:4" ht="46.8" x14ac:dyDescent="0.3">
      <c r="A5" s="4" t="s">
        <v>66</v>
      </c>
      <c r="B5" s="8" t="s">
        <v>46</v>
      </c>
      <c r="C5" s="8" t="s">
        <v>172</v>
      </c>
      <c r="D5" s="8" t="s">
        <v>173</v>
      </c>
    </row>
    <row r="6" spans="1:4" ht="15.6" x14ac:dyDescent="0.3">
      <c r="A6" s="4" t="s">
        <v>174</v>
      </c>
      <c r="B6" s="10">
        <v>3000</v>
      </c>
      <c r="C6" s="10">
        <v>28812</v>
      </c>
      <c r="D6" s="12">
        <v>10.4</v>
      </c>
    </row>
    <row r="7" spans="1:4" ht="15.6" x14ac:dyDescent="0.3">
      <c r="A7" s="4" t="s">
        <v>175</v>
      </c>
      <c r="B7" s="10">
        <v>2750</v>
      </c>
      <c r="C7" s="10">
        <v>29047</v>
      </c>
      <c r="D7" s="12">
        <v>9.5</v>
      </c>
    </row>
    <row r="8" spans="1:4" ht="15.6" x14ac:dyDescent="0.3">
      <c r="A8" s="4" t="s">
        <v>176</v>
      </c>
      <c r="B8" s="10">
        <v>3510</v>
      </c>
      <c r="C8" s="10">
        <v>47715</v>
      </c>
      <c r="D8" s="12">
        <v>7.3</v>
      </c>
    </row>
    <row r="9" spans="1:4" ht="15.6" x14ac:dyDescent="0.3">
      <c r="A9" s="4" t="s">
        <v>177</v>
      </c>
      <c r="B9" s="10">
        <v>8600</v>
      </c>
      <c r="C9" s="10">
        <v>65792</v>
      </c>
      <c r="D9" s="12">
        <v>13.1</v>
      </c>
    </row>
    <row r="10" spans="1:4" ht="15.6" x14ac:dyDescent="0.3">
      <c r="A10" s="4" t="s">
        <v>178</v>
      </c>
      <c r="B10" s="10">
        <v>2470</v>
      </c>
      <c r="C10" s="10">
        <v>26975</v>
      </c>
      <c r="D10" s="12">
        <v>9.1999999999999993</v>
      </c>
    </row>
    <row r="11" spans="1:4" ht="15.6" x14ac:dyDescent="0.3">
      <c r="A11" s="4" t="s">
        <v>179</v>
      </c>
      <c r="B11" s="10">
        <v>3300</v>
      </c>
      <c r="C11" s="10">
        <v>31622</v>
      </c>
      <c r="D11" s="12">
        <v>10.4</v>
      </c>
    </row>
    <row r="12" spans="1:4" ht="15.6" x14ac:dyDescent="0.3">
      <c r="A12" s="4" t="s">
        <v>180</v>
      </c>
      <c r="B12" s="10">
        <v>1840</v>
      </c>
      <c r="C12" s="10">
        <v>24535</v>
      </c>
      <c r="D12" s="12">
        <v>7.5</v>
      </c>
    </row>
    <row r="13" spans="1:4" ht="15.6" x14ac:dyDescent="0.3">
      <c r="A13" s="4" t="s">
        <v>181</v>
      </c>
      <c r="B13" s="10">
        <v>2610</v>
      </c>
      <c r="C13" s="10">
        <v>30221</v>
      </c>
      <c r="D13" s="12">
        <v>8.6</v>
      </c>
    </row>
    <row r="14" spans="1:4" ht="15.6" x14ac:dyDescent="0.3">
      <c r="A14" s="4" t="s">
        <v>182</v>
      </c>
      <c r="B14" s="10">
        <v>2680</v>
      </c>
      <c r="C14" s="10">
        <v>25520</v>
      </c>
      <c r="D14" s="12">
        <v>10.5</v>
      </c>
    </row>
    <row r="15" spans="1:4" ht="15.6" x14ac:dyDescent="0.3">
      <c r="A15" s="4" t="s">
        <v>160</v>
      </c>
      <c r="B15" s="10">
        <v>2740</v>
      </c>
      <c r="C15" s="10">
        <v>34724</v>
      </c>
      <c r="D15" s="12">
        <v>7.9</v>
      </c>
    </row>
    <row r="16" spans="1:4" ht="15.6" x14ac:dyDescent="0.3">
      <c r="A16" s="4" t="s">
        <v>183</v>
      </c>
      <c r="B16" s="10">
        <v>3370</v>
      </c>
      <c r="C16" s="10">
        <v>39719</v>
      </c>
      <c r="D16" s="12">
        <v>8.5</v>
      </c>
    </row>
    <row r="17" spans="1:4" ht="15.6" x14ac:dyDescent="0.3">
      <c r="A17" s="4" t="s">
        <v>169</v>
      </c>
      <c r="B17" s="10">
        <v>10</v>
      </c>
      <c r="C17" s="10"/>
      <c r="D17" s="12"/>
    </row>
    <row r="18" spans="1:4" ht="15.6" x14ac:dyDescent="0.3">
      <c r="A18" s="4" t="s">
        <v>109</v>
      </c>
      <c r="B18" s="10">
        <v>36880</v>
      </c>
      <c r="C18" s="10">
        <v>384682</v>
      </c>
      <c r="D18" s="12">
        <v>9.6</v>
      </c>
    </row>
  </sheetData>
  <pageMargins left="0.7" right="0.7" top="0.75" bottom="0.75" header="0.3" footer="0.3"/>
  <pageSetup paperSize="9" orientation="portrait" horizontalDpi="300" verticalDpi="300"/>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18"/>
  <sheetViews>
    <sheetView workbookViewId="0"/>
  </sheetViews>
  <sheetFormatPr defaultColWidth="11.54296875" defaultRowHeight="15" x14ac:dyDescent="0.25"/>
  <cols>
    <col min="1" max="1" width="36.1796875" customWidth="1"/>
    <col min="2" max="4" width="11.6328125" customWidth="1"/>
  </cols>
  <sheetData>
    <row r="1" spans="1:4" ht="15.6" x14ac:dyDescent="0.3">
      <c r="A1" s="3" t="s">
        <v>184</v>
      </c>
    </row>
    <row r="2" spans="1:4" x14ac:dyDescent="0.25">
      <c r="A2" t="s">
        <v>89</v>
      </c>
    </row>
    <row r="3" spans="1:4" x14ac:dyDescent="0.25">
      <c r="A3" t="s">
        <v>171</v>
      </c>
    </row>
    <row r="4" spans="1:4" x14ac:dyDescent="0.25">
      <c r="A4" s="2" t="str">
        <f>HYPERLINK("#'Contents'!A22", "Return to table of contents")</f>
        <v>Return to table of contents</v>
      </c>
    </row>
    <row r="5" spans="1:4" ht="46.8" x14ac:dyDescent="0.3">
      <c r="A5" s="4" t="s">
        <v>66</v>
      </c>
      <c r="B5" s="8" t="s">
        <v>46</v>
      </c>
      <c r="C5" s="8" t="s">
        <v>185</v>
      </c>
      <c r="D5" s="8" t="s">
        <v>173</v>
      </c>
    </row>
    <row r="6" spans="1:4" ht="15.6" x14ac:dyDescent="0.3">
      <c r="A6" s="4" t="s">
        <v>174</v>
      </c>
      <c r="B6" s="10">
        <v>2050</v>
      </c>
      <c r="C6" s="10">
        <v>25072</v>
      </c>
      <c r="D6" s="12">
        <v>8.1999999999999993</v>
      </c>
    </row>
    <row r="7" spans="1:4" ht="15.6" x14ac:dyDescent="0.3">
      <c r="A7" s="4" t="s">
        <v>175</v>
      </c>
      <c r="B7" s="10">
        <v>2320</v>
      </c>
      <c r="C7" s="10">
        <v>36354</v>
      </c>
      <c r="D7" s="12">
        <v>6.4</v>
      </c>
    </row>
    <row r="8" spans="1:4" ht="15.6" x14ac:dyDescent="0.3">
      <c r="A8" s="4" t="s">
        <v>176</v>
      </c>
      <c r="B8" s="10">
        <v>3900</v>
      </c>
      <c r="C8" s="10">
        <v>35356</v>
      </c>
      <c r="D8" s="12">
        <v>11</v>
      </c>
    </row>
    <row r="9" spans="1:4" ht="15.6" x14ac:dyDescent="0.3">
      <c r="A9" s="4" t="s">
        <v>177</v>
      </c>
      <c r="B9" s="10">
        <v>6410</v>
      </c>
      <c r="C9" s="10">
        <v>49898</v>
      </c>
      <c r="D9" s="12">
        <v>12.8</v>
      </c>
    </row>
    <row r="10" spans="1:4" ht="15.6" x14ac:dyDescent="0.3">
      <c r="A10" s="4" t="s">
        <v>178</v>
      </c>
      <c r="B10" s="10">
        <v>2140</v>
      </c>
      <c r="C10" s="10">
        <v>27413</v>
      </c>
      <c r="D10" s="12">
        <v>7.8</v>
      </c>
    </row>
    <row r="11" spans="1:4" ht="15.6" x14ac:dyDescent="0.3">
      <c r="A11" s="4" t="s">
        <v>179</v>
      </c>
      <c r="B11" s="10">
        <v>3660</v>
      </c>
      <c r="C11" s="10">
        <v>24227</v>
      </c>
      <c r="D11" s="12">
        <v>15.1</v>
      </c>
    </row>
    <row r="12" spans="1:4" ht="15.6" x14ac:dyDescent="0.3">
      <c r="A12" s="4" t="s">
        <v>180</v>
      </c>
      <c r="B12" s="10">
        <v>2520</v>
      </c>
      <c r="C12" s="10">
        <v>21798</v>
      </c>
      <c r="D12" s="12">
        <v>11.6</v>
      </c>
    </row>
    <row r="13" spans="1:4" ht="15.6" x14ac:dyDescent="0.3">
      <c r="A13" s="4" t="s">
        <v>181</v>
      </c>
      <c r="B13" s="10">
        <v>1920</v>
      </c>
      <c r="C13" s="10">
        <v>26390</v>
      </c>
      <c r="D13" s="12">
        <v>7.3</v>
      </c>
    </row>
    <row r="14" spans="1:4" ht="15.6" x14ac:dyDescent="0.3">
      <c r="A14" s="4" t="s">
        <v>182</v>
      </c>
      <c r="B14" s="10">
        <v>1850</v>
      </c>
      <c r="C14" s="10">
        <v>27169</v>
      </c>
      <c r="D14" s="12">
        <v>6.8</v>
      </c>
    </row>
    <row r="15" spans="1:4" ht="15.6" x14ac:dyDescent="0.3">
      <c r="A15" s="4" t="s">
        <v>160</v>
      </c>
      <c r="B15" s="10">
        <v>2700</v>
      </c>
      <c r="C15" s="10">
        <v>22785</v>
      </c>
      <c r="D15" s="12">
        <v>11.8</v>
      </c>
    </row>
    <row r="16" spans="1:4" ht="15.6" x14ac:dyDescent="0.3">
      <c r="A16" s="4" t="s">
        <v>183</v>
      </c>
      <c r="B16" s="10">
        <v>3310</v>
      </c>
      <c r="C16" s="10">
        <v>30872</v>
      </c>
      <c r="D16" s="12">
        <v>10.7</v>
      </c>
    </row>
    <row r="17" spans="1:4" ht="15.6" x14ac:dyDescent="0.3">
      <c r="A17" s="4" t="s">
        <v>169</v>
      </c>
      <c r="B17" s="10">
        <v>20</v>
      </c>
      <c r="C17" s="10"/>
      <c r="D17" s="12"/>
    </row>
    <row r="18" spans="1:4" ht="15.6" x14ac:dyDescent="0.3">
      <c r="A18" s="4" t="s">
        <v>109</v>
      </c>
      <c r="B18" s="10">
        <v>32800</v>
      </c>
      <c r="C18" s="10">
        <v>327334</v>
      </c>
      <c r="D18" s="12">
        <v>10</v>
      </c>
    </row>
  </sheetData>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6"/>
  <sheetViews>
    <sheetView workbookViewId="0"/>
  </sheetViews>
  <sheetFormatPr defaultColWidth="11.54296875" defaultRowHeight="15" x14ac:dyDescent="0.25"/>
  <cols>
    <col min="1" max="1" width="35" customWidth="1"/>
    <col min="2" max="2" width="120.6328125" customWidth="1"/>
  </cols>
  <sheetData>
    <row r="1" spans="1:1" ht="21" x14ac:dyDescent="0.4">
      <c r="A1" s="1" t="s">
        <v>12</v>
      </c>
    </row>
    <row r="2" spans="1:1" ht="24.9" customHeight="1" x14ac:dyDescent="0.25">
      <c r="A2" t="s">
        <v>13</v>
      </c>
    </row>
    <row r="3" spans="1:1" x14ac:dyDescent="0.25">
      <c r="A3" t="s">
        <v>14</v>
      </c>
    </row>
    <row r="4" spans="1:1" x14ac:dyDescent="0.25">
      <c r="A4" t="s">
        <v>15</v>
      </c>
    </row>
    <row r="5" spans="1:1" ht="24.9" customHeight="1" x14ac:dyDescent="0.25">
      <c r="A5" t="s">
        <v>16</v>
      </c>
    </row>
    <row r="6" spans="1:1" x14ac:dyDescent="0.25">
      <c r="A6" s="2" t="s">
        <v>17</v>
      </c>
    </row>
    <row r="7" spans="1:1" ht="24.9" customHeight="1" x14ac:dyDescent="0.3">
      <c r="A7" s="3" t="s">
        <v>18</v>
      </c>
    </row>
    <row r="8" spans="1:1" x14ac:dyDescent="0.25">
      <c r="A8" t="s">
        <v>19</v>
      </c>
    </row>
    <row r="9" spans="1:1" x14ac:dyDescent="0.25">
      <c r="A9" t="s">
        <v>20</v>
      </c>
    </row>
    <row r="10" spans="1:1" x14ac:dyDescent="0.25">
      <c r="A10" t="s">
        <v>21</v>
      </c>
    </row>
    <row r="11" spans="1:1" ht="24.9" customHeight="1" x14ac:dyDescent="0.25">
      <c r="A11" t="s">
        <v>22</v>
      </c>
    </row>
    <row r="12" spans="1:1" ht="24.9" customHeight="1" x14ac:dyDescent="0.3">
      <c r="A12" s="3" t="s">
        <v>23</v>
      </c>
    </row>
    <row r="13" spans="1:1" x14ac:dyDescent="0.25">
      <c r="A13" t="s">
        <v>24</v>
      </c>
    </row>
    <row r="14" spans="1:1" x14ac:dyDescent="0.25">
      <c r="A14" t="s">
        <v>25</v>
      </c>
    </row>
    <row r="15" spans="1:1" x14ac:dyDescent="0.25">
      <c r="A15" t="s">
        <v>26</v>
      </c>
    </row>
    <row r="16" spans="1:1" x14ac:dyDescent="0.25">
      <c r="A16" t="s">
        <v>27</v>
      </c>
    </row>
    <row r="17" spans="1:1" x14ac:dyDescent="0.25">
      <c r="A17" t="s">
        <v>28</v>
      </c>
    </row>
    <row r="18" spans="1:1" ht="24.9" customHeight="1" x14ac:dyDescent="0.3">
      <c r="A18" s="3" t="s">
        <v>29</v>
      </c>
    </row>
    <row r="19" spans="1:1" x14ac:dyDescent="0.25">
      <c r="A19" t="s">
        <v>30</v>
      </c>
    </row>
    <row r="20" spans="1:1" x14ac:dyDescent="0.25">
      <c r="A20" t="s">
        <v>31</v>
      </c>
    </row>
    <row r="21" spans="1:1" x14ac:dyDescent="0.25">
      <c r="A21" t="s">
        <v>32</v>
      </c>
    </row>
    <row r="22" spans="1:1" ht="24.9" customHeight="1" x14ac:dyDescent="0.25">
      <c r="A22" t="s">
        <v>33</v>
      </c>
    </row>
    <row r="23" spans="1:1" x14ac:dyDescent="0.25">
      <c r="A23" t="s">
        <v>34</v>
      </c>
    </row>
    <row r="24" spans="1:1" ht="24.9" customHeight="1" x14ac:dyDescent="0.25">
      <c r="A24" t="s">
        <v>35</v>
      </c>
    </row>
    <row r="25" spans="1:1" x14ac:dyDescent="0.25">
      <c r="A25" t="s">
        <v>36</v>
      </c>
    </row>
    <row r="26" spans="1:1" ht="24.9" customHeight="1" x14ac:dyDescent="0.25">
      <c r="A26" t="s">
        <v>37</v>
      </c>
    </row>
    <row r="27" spans="1:1" ht="24.9" customHeight="1" x14ac:dyDescent="0.3">
      <c r="A27" s="3" t="s">
        <v>38</v>
      </c>
    </row>
    <row r="28" spans="1:1" x14ac:dyDescent="0.25">
      <c r="A28" t="s">
        <v>39</v>
      </c>
    </row>
    <row r="29" spans="1:1" x14ac:dyDescent="0.25">
      <c r="A29" t="s">
        <v>40</v>
      </c>
    </row>
    <row r="30" spans="1:1" ht="24.9" customHeight="1" x14ac:dyDescent="0.3">
      <c r="A30" s="3" t="s">
        <v>41</v>
      </c>
    </row>
    <row r="31" spans="1:1" ht="24.9" customHeight="1" x14ac:dyDescent="0.25">
      <c r="A31" t="s">
        <v>42</v>
      </c>
    </row>
    <row r="32" spans="1:1" ht="24.9" customHeight="1" x14ac:dyDescent="0.3">
      <c r="A32" s="3" t="s">
        <v>43</v>
      </c>
    </row>
    <row r="33" spans="1:2" ht="24.9" customHeight="1" x14ac:dyDescent="0.3">
      <c r="A33" s="4" t="s">
        <v>44</v>
      </c>
      <c r="B33" s="4" t="s">
        <v>45</v>
      </c>
    </row>
    <row r="34" spans="1:2" ht="30" x14ac:dyDescent="0.25">
      <c r="A34" t="s">
        <v>46</v>
      </c>
      <c r="B34" s="5" t="s">
        <v>47</v>
      </c>
    </row>
    <row r="35" spans="1:2" ht="30" x14ac:dyDescent="0.25">
      <c r="A35" t="s">
        <v>48</v>
      </c>
      <c r="B35" s="5" t="s">
        <v>49</v>
      </c>
    </row>
    <row r="36" spans="1:2" ht="45" x14ac:dyDescent="0.25">
      <c r="A36" t="s">
        <v>50</v>
      </c>
      <c r="B36" s="5" t="s">
        <v>51</v>
      </c>
    </row>
    <row r="37" spans="1:2" x14ac:dyDescent="0.25">
      <c r="A37" t="s">
        <v>52</v>
      </c>
      <c r="B37" s="5" t="s">
        <v>53</v>
      </c>
    </row>
    <row r="38" spans="1:2" x14ac:dyDescent="0.25">
      <c r="A38" t="s">
        <v>54</v>
      </c>
      <c r="B38" s="5" t="s">
        <v>55</v>
      </c>
    </row>
    <row r="39" spans="1:2" x14ac:dyDescent="0.25">
      <c r="A39" t="s">
        <v>56</v>
      </c>
      <c r="B39" s="5" t="s">
        <v>57</v>
      </c>
    </row>
    <row r="40" spans="1:2" x14ac:dyDescent="0.25">
      <c r="A40" t="s">
        <v>58</v>
      </c>
      <c r="B40" s="5" t="s">
        <v>59</v>
      </c>
    </row>
    <row r="41" spans="1:2" x14ac:dyDescent="0.25">
      <c r="A41" t="s">
        <v>60</v>
      </c>
      <c r="B41" s="5" t="s">
        <v>61</v>
      </c>
    </row>
    <row r="42" spans="1:2" x14ac:dyDescent="0.25">
      <c r="A42" t="s">
        <v>62</v>
      </c>
      <c r="B42" s="5" t="s">
        <v>63</v>
      </c>
    </row>
    <row r="43" spans="1:2" ht="30" x14ac:dyDescent="0.25">
      <c r="A43" t="s">
        <v>64</v>
      </c>
      <c r="B43" s="5" t="s">
        <v>65</v>
      </c>
    </row>
    <row r="44" spans="1:2" ht="45" x14ac:dyDescent="0.25">
      <c r="A44" t="s">
        <v>66</v>
      </c>
      <c r="B44" s="5" t="s">
        <v>67</v>
      </c>
    </row>
    <row r="45" spans="1:2" ht="45" x14ac:dyDescent="0.25">
      <c r="A45" t="s">
        <v>68</v>
      </c>
      <c r="B45" s="5" t="s">
        <v>69</v>
      </c>
    </row>
    <row r="46" spans="1:2" ht="45" x14ac:dyDescent="0.25">
      <c r="A46" t="s">
        <v>70</v>
      </c>
      <c r="B46" s="5" t="s">
        <v>71</v>
      </c>
    </row>
  </sheetData>
  <hyperlinks>
    <hyperlink ref="A6" r:id="rId1" xr:uid="{00000000-0004-0000-0100-000000000000}"/>
  </hyperlinks>
  <pageMargins left="0.7" right="0.7" top="0.75" bottom="0.75" header="0.3" footer="0.3"/>
  <pageSetup paperSize="9" orientation="portrait" horizontalDpi="300" verticalDpi="300"/>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3"/>
  <sheetViews>
    <sheetView tabSelected="1" workbookViewId="0"/>
  </sheetViews>
  <sheetFormatPr defaultColWidth="11.54296875" defaultRowHeight="15" x14ac:dyDescent="0.25"/>
  <cols>
    <col min="1" max="1" width="10.6328125" customWidth="1"/>
    <col min="2" max="2" width="36.6328125" customWidth="1"/>
  </cols>
  <sheetData>
    <row r="1" spans="1:2" ht="102.6" customHeight="1" x14ac:dyDescent="0.4">
      <c r="A1" s="1" t="s">
        <v>72</v>
      </c>
    </row>
    <row r="2" spans="1:2" ht="15.6" x14ac:dyDescent="0.3">
      <c r="A2" s="3" t="s">
        <v>73</v>
      </c>
    </row>
    <row r="3" spans="1:2" ht="15.6" x14ac:dyDescent="0.3">
      <c r="A3" s="3" t="s">
        <v>74</v>
      </c>
      <c r="B3" t="s">
        <v>75</v>
      </c>
    </row>
    <row r="4" spans="1:2" ht="15.6" x14ac:dyDescent="0.3">
      <c r="A4" s="3" t="s">
        <v>76</v>
      </c>
      <c r="B4" t="s">
        <v>77</v>
      </c>
    </row>
    <row r="5" spans="1:2" ht="24.9" customHeight="1" x14ac:dyDescent="0.3">
      <c r="A5" s="6" t="s">
        <v>78</v>
      </c>
    </row>
    <row r="6" spans="1:2" ht="15.6" x14ac:dyDescent="0.3">
      <c r="A6" s="4" t="s">
        <v>186</v>
      </c>
      <c r="B6" s="4" t="s">
        <v>187</v>
      </c>
    </row>
    <row r="7" spans="1:2" x14ac:dyDescent="0.25">
      <c r="A7" s="13" t="str">
        <f>HYPERLINK("#'Notes'!A1", "Notes")</f>
        <v>Notes</v>
      </c>
      <c r="B7" s="2" t="str">
        <f>HYPERLINK("#'Notes'!A1", "Notes related to the data in this spreadsheet.")</f>
        <v>Notes related to the data in this spreadsheet.</v>
      </c>
    </row>
    <row r="8" spans="1:2" x14ac:dyDescent="0.25">
      <c r="A8" s="13" t="str">
        <f>HYPERLINK("#'Table 1'!A1", "Table 1")</f>
        <v>Table 1</v>
      </c>
      <c r="B8" s="2" t="str">
        <f>HYPERLINK("#'Table 1'!A1", "Disability Living Allowance Claimants and Recipients Time Series")</f>
        <v>Disability Living Allowance Claimants and Recipients Time Series</v>
      </c>
    </row>
    <row r="9" spans="1:2" x14ac:dyDescent="0.25">
      <c r="A9" s="13" t="str">
        <f>HYPERLINK("#'Table 2'!A1", "Table 2")</f>
        <v>Table 2</v>
      </c>
      <c r="B9" s="2" t="str">
        <f>HYPERLINK("#'Table 2'!A1", "Disability Living Allowance Claimants by Rate and Component of Claim")</f>
        <v>Disability Living Allowance Claimants by Rate and Component of Claim</v>
      </c>
    </row>
    <row r="10" spans="1:2" x14ac:dyDescent="0.25">
      <c r="A10" s="13" t="str">
        <f>HYPERLINK("#'Table 3'!A1", "Table 3")</f>
        <v>Table 3</v>
      </c>
      <c r="B10" s="2" t="str">
        <f>HYPERLINK("#'Table 3'!A1", "Disability Living Allowance Recipients by Rate and Component of Claim")</f>
        <v>Disability Living Allowance Recipients by Rate and Component of Claim</v>
      </c>
    </row>
    <row r="11" spans="1:2" x14ac:dyDescent="0.25">
      <c r="A11" s="13" t="str">
        <f>HYPERLINK("#'Table 4'!A1", "Table 4")</f>
        <v>Table 4</v>
      </c>
      <c r="B11" s="2" t="str">
        <f>HYPERLINK("#'Table 4'!A1", "Disability Living Allowance Claimants by Age and Gender")</f>
        <v>Disability Living Allowance Claimants by Age and Gender</v>
      </c>
    </row>
    <row r="12" spans="1:2" x14ac:dyDescent="0.25">
      <c r="A12" s="13" t="str">
        <f>HYPERLINK("#'Table 5'!A1", "Table 5")</f>
        <v>Table 5</v>
      </c>
      <c r="B12" s="2" t="str">
        <f>HYPERLINK("#'Table 5'!A1", "Disability Living Allowance Recipients by Age and Gender")</f>
        <v>Disability Living Allowance Recipients by Age and Gender</v>
      </c>
    </row>
    <row r="13" spans="1:2" x14ac:dyDescent="0.25">
      <c r="A13" s="13" t="str">
        <f>HYPERLINK("#'Table 6'!A1", "Table 6")</f>
        <v>Table 6</v>
      </c>
      <c r="B13" s="2" t="str">
        <f>HYPERLINK("#'Table 6'!A1", "Disability Living Allowance Claimants Time Series by Component of Claim")</f>
        <v>Disability Living Allowance Claimants Time Series by Component of Claim</v>
      </c>
    </row>
    <row r="14" spans="1:2" x14ac:dyDescent="0.25">
      <c r="A14" s="13" t="str">
        <f>HYPERLINK("#'Table 7'!A1", "Table 7")</f>
        <v>Table 7</v>
      </c>
      <c r="B14" s="2" t="str">
        <f>HYPERLINK("#'Table 7'!A1", "Disability Living Allowance Recipients Time Series by Component of Claim")</f>
        <v>Disability Living Allowance Recipients Time Series by Component of Claim</v>
      </c>
    </row>
    <row r="15" spans="1:2" x14ac:dyDescent="0.25">
      <c r="A15" s="13" t="str">
        <f>HYPERLINK("#'Table 8'!A1", "Table 8")</f>
        <v>Table 8</v>
      </c>
      <c r="B15" s="2" t="str">
        <f>HYPERLINK("#'Table 8'!A1", "Disability Living Allowance Claimants by Age and Component of Claim")</f>
        <v>Disability Living Allowance Claimants by Age and Component of Claim</v>
      </c>
    </row>
    <row r="16" spans="1:2" x14ac:dyDescent="0.25">
      <c r="A16" s="13" t="str">
        <f>HYPERLINK("#'Table 9'!A1", "Table 9")</f>
        <v>Table 9</v>
      </c>
      <c r="B16" s="2" t="str">
        <f>HYPERLINK("#'Table 9'!A1", "Disability Living Allowance Recipients by Age and Component of Claim")</f>
        <v>Disability Living Allowance Recipients by Age and Component of Claim</v>
      </c>
    </row>
    <row r="17" spans="1:2" x14ac:dyDescent="0.25">
      <c r="A17" s="13" t="str">
        <f>HYPERLINK("#'Table 10'!A1", "Table 10")</f>
        <v>Table 10</v>
      </c>
      <c r="B17" s="2" t="str">
        <f>HYPERLINK("#'Table 10'!A1", "Disability Living Allowance Recipients Time Series by Gender and Average Weekly Benefit")</f>
        <v>Disability Living Allowance Recipients Time Series by Gender and Average Weekly Benefit</v>
      </c>
    </row>
    <row r="18" spans="1:2" x14ac:dyDescent="0.25">
      <c r="A18" s="13" t="str">
        <f>HYPERLINK("#'Table 11'!A1", "Table 11")</f>
        <v>Table 11</v>
      </c>
      <c r="B18" s="2" t="str">
        <f>HYPERLINK("#'Table 11'!A1", "Disability Living Allowance Claimants Time Series by Duration of Claim")</f>
        <v>Disability Living Allowance Claimants Time Series by Duration of Claim</v>
      </c>
    </row>
    <row r="19" spans="1:2" x14ac:dyDescent="0.25">
      <c r="A19" s="13" t="str">
        <f>HYPERLINK("#'Table 12'!A1", "Table 12")</f>
        <v>Table 12</v>
      </c>
      <c r="B19" s="2" t="str">
        <f>HYPERLINK("#'Table 12'!A1", "Disability Living Allowance Recipients Time Series by Duration of Claim")</f>
        <v>Disability Living Allowance Recipients Time Series by Duration of Claim</v>
      </c>
    </row>
    <row r="20" spans="1:2" x14ac:dyDescent="0.25">
      <c r="A20" s="13" t="str">
        <f>HYPERLINK("#'Table 13'!A1", "Table 13")</f>
        <v>Table 13</v>
      </c>
      <c r="B20" s="2" t="str">
        <f>HYPERLINK("#'Table 13'!A1", "Disability Living Allowance Claimants and Recipients by Parliamentary Constituency")</f>
        <v>Disability Living Allowance Claimants and Recipients by Parliamentary Constituency</v>
      </c>
    </row>
    <row r="21" spans="1:2" x14ac:dyDescent="0.25">
      <c r="A21" s="13" t="str">
        <f>HYPERLINK("#'Table 14'!A1", "Table 14")</f>
        <v>Table 14</v>
      </c>
      <c r="B21" s="2" t="str">
        <f>HYPERLINK("#'Table 14'!A1", "Disability Living Allowance Under 16 Claimants by Local Government District")</f>
        <v>Disability Living Allowance Under 16 Claimants by Local Government District</v>
      </c>
    </row>
    <row r="22" spans="1:2" x14ac:dyDescent="0.25">
      <c r="A22" s="13" t="str">
        <f>HYPERLINK("#'Table 15'!A1", "Table 15")</f>
        <v>Table 15</v>
      </c>
      <c r="B22" s="2" t="str">
        <f>HYPERLINK("#'Table 15'!A1", "Disability Living Allowance Over 65 Claimants by Local Government District")</f>
        <v>Disability Living Allowance Over 65 Claimants by Local Government District</v>
      </c>
    </row>
    <row r="23" spans="1:2" ht="24.9" customHeight="1" x14ac:dyDescent="0.3">
      <c r="A23" s="6" t="s">
        <v>188</v>
      </c>
    </row>
    <row r="24" spans="1:2" x14ac:dyDescent="0.25">
      <c r="A24" t="s">
        <v>189</v>
      </c>
    </row>
    <row r="25" spans="1:2" x14ac:dyDescent="0.25">
      <c r="A25" t="s">
        <v>190</v>
      </c>
    </row>
    <row r="26" spans="1:2" x14ac:dyDescent="0.25">
      <c r="A26" t="s">
        <v>191</v>
      </c>
    </row>
    <row r="27" spans="1:2" x14ac:dyDescent="0.25">
      <c r="A27" t="s">
        <v>192</v>
      </c>
    </row>
    <row r="28" spans="1:2" x14ac:dyDescent="0.25">
      <c r="A28" t="s">
        <v>177</v>
      </c>
    </row>
    <row r="29" spans="1:2" x14ac:dyDescent="0.25">
      <c r="A29" t="s">
        <v>193</v>
      </c>
    </row>
    <row r="30" spans="1:2" ht="24.9" customHeight="1" x14ac:dyDescent="0.3">
      <c r="A30" s="3" t="s">
        <v>194</v>
      </c>
      <c r="B30" t="s">
        <v>195</v>
      </c>
    </row>
    <row r="31" spans="1:2" ht="15.6" x14ac:dyDescent="0.3">
      <c r="A31" s="3" t="s">
        <v>196</v>
      </c>
      <c r="B31" s="2" t="s">
        <v>10</v>
      </c>
    </row>
    <row r="32" spans="1:2" ht="24.9" customHeight="1" x14ac:dyDescent="0.3">
      <c r="A32" s="6" t="s">
        <v>197</v>
      </c>
    </row>
    <row r="33" spans="1:1" x14ac:dyDescent="0.25">
      <c r="A33" s="2" t="s">
        <v>198</v>
      </c>
    </row>
  </sheetData>
  <hyperlinks>
    <hyperlink ref="B31" r:id="rId1" xr:uid="{00000000-0004-0000-0200-000000000000}"/>
    <hyperlink ref="A33" r:id="rId2" xr:uid="{00000000-0004-0000-0200-000001000000}"/>
  </hyperlinks>
  <pageMargins left="0.7" right="0.7" top="0.75" bottom="0.75" header="0.3" footer="0.3"/>
  <pageSetup paperSize="9" orientation="portrait" horizontalDpi="300" verticalDpi="300"/>
  <drawing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8"/>
  <sheetViews>
    <sheetView workbookViewId="0"/>
  </sheetViews>
  <sheetFormatPr defaultColWidth="11.54296875" defaultRowHeight="15" x14ac:dyDescent="0.25"/>
  <cols>
    <col min="1" max="1" width="13.6328125" customWidth="1"/>
    <col min="2" max="2" width="76.6328125" customWidth="1"/>
  </cols>
  <sheetData>
    <row r="1" spans="1:2" ht="17.399999999999999" x14ac:dyDescent="0.3">
      <c r="A1" s="6" t="s">
        <v>79</v>
      </c>
    </row>
    <row r="2" spans="1:2" ht="24.9" customHeight="1" x14ac:dyDescent="0.25">
      <c r="A2" t="s">
        <v>80</v>
      </c>
    </row>
    <row r="3" spans="1:2" ht="15.6" x14ac:dyDescent="0.3">
      <c r="A3" s="4" t="s">
        <v>81</v>
      </c>
      <c r="B3" s="4" t="s">
        <v>82</v>
      </c>
    </row>
    <row r="4" spans="1:2" ht="45" x14ac:dyDescent="0.25">
      <c r="A4" s="7">
        <v>1</v>
      </c>
      <c r="B4" s="5" t="s">
        <v>83</v>
      </c>
    </row>
    <row r="5" spans="1:2" ht="90" x14ac:dyDescent="0.25">
      <c r="A5" s="7">
        <v>2</v>
      </c>
      <c r="B5" s="5" t="s">
        <v>84</v>
      </c>
    </row>
    <row r="6" spans="1:2" ht="15.6" x14ac:dyDescent="0.25">
      <c r="A6" s="7">
        <v>3</v>
      </c>
      <c r="B6" s="5" t="s">
        <v>85</v>
      </c>
    </row>
    <row r="7" spans="1:2" ht="30" x14ac:dyDescent="0.25">
      <c r="A7" s="7">
        <v>4</v>
      </c>
      <c r="B7" s="5" t="s">
        <v>86</v>
      </c>
    </row>
    <row r="8" spans="1:2" ht="105" x14ac:dyDescent="0.25">
      <c r="A8" s="7">
        <v>5</v>
      </c>
      <c r="B8" s="5" t="s">
        <v>87</v>
      </c>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5"/>
  <sheetViews>
    <sheetView workbookViewId="0"/>
  </sheetViews>
  <sheetFormatPr defaultColWidth="11.54296875" defaultRowHeight="15" x14ac:dyDescent="0.25"/>
  <cols>
    <col min="1" max="3" width="18.6328125" customWidth="1"/>
  </cols>
  <sheetData>
    <row r="1" spans="1:3" ht="15.6" x14ac:dyDescent="0.3">
      <c r="A1" s="3" t="s">
        <v>88</v>
      </c>
    </row>
    <row r="2" spans="1:3" x14ac:dyDescent="0.25">
      <c r="A2" t="s">
        <v>89</v>
      </c>
    </row>
    <row r="3" spans="1:3" x14ac:dyDescent="0.25">
      <c r="A3" s="2" t="str">
        <f>HYPERLINK("#'Contents'!A8", "Return to table of contents")</f>
        <v>Return to table of contents</v>
      </c>
    </row>
    <row r="4" spans="1:3" ht="15.6" x14ac:dyDescent="0.3">
      <c r="A4" s="4" t="s">
        <v>50</v>
      </c>
      <c r="B4" s="8" t="s">
        <v>46</v>
      </c>
      <c r="C4" s="8" t="s">
        <v>48</v>
      </c>
    </row>
    <row r="5" spans="1:3" ht="15.6" x14ac:dyDescent="0.3">
      <c r="A5" s="9">
        <v>44255</v>
      </c>
      <c r="B5" s="10">
        <v>75940</v>
      </c>
      <c r="C5" s="10">
        <v>75700</v>
      </c>
    </row>
    <row r="6" spans="1:3" ht="15.6" x14ac:dyDescent="0.3">
      <c r="A6" s="9">
        <v>44347</v>
      </c>
      <c r="B6" s="10">
        <v>74540</v>
      </c>
      <c r="C6" s="10">
        <v>74310</v>
      </c>
    </row>
    <row r="7" spans="1:3" ht="15.6" x14ac:dyDescent="0.3">
      <c r="A7" s="9">
        <v>44439</v>
      </c>
      <c r="B7" s="10">
        <v>73570</v>
      </c>
      <c r="C7" s="10">
        <v>73340</v>
      </c>
    </row>
    <row r="8" spans="1:3" ht="15.6" x14ac:dyDescent="0.3">
      <c r="A8" s="9">
        <v>44530</v>
      </c>
      <c r="B8" s="10">
        <v>73930</v>
      </c>
      <c r="C8" s="10">
        <v>73710</v>
      </c>
    </row>
    <row r="9" spans="1:3" ht="15.6" x14ac:dyDescent="0.3">
      <c r="A9" s="9">
        <v>44620</v>
      </c>
      <c r="B9" s="10">
        <v>73180</v>
      </c>
      <c r="C9" s="10">
        <v>72960</v>
      </c>
    </row>
    <row r="10" spans="1:3" ht="15.6" x14ac:dyDescent="0.3">
      <c r="A10" s="9">
        <v>44712</v>
      </c>
      <c r="B10" s="10">
        <v>73050</v>
      </c>
      <c r="C10" s="10">
        <v>72850</v>
      </c>
    </row>
    <row r="11" spans="1:3" ht="15.6" x14ac:dyDescent="0.3">
      <c r="A11" s="9">
        <v>44804</v>
      </c>
      <c r="B11" s="10">
        <v>73280</v>
      </c>
      <c r="C11" s="10">
        <v>73090</v>
      </c>
    </row>
    <row r="12" spans="1:3" ht="15.6" x14ac:dyDescent="0.3">
      <c r="A12" s="9">
        <v>44895</v>
      </c>
      <c r="B12" s="10">
        <v>73360</v>
      </c>
      <c r="C12" s="10">
        <v>73170</v>
      </c>
    </row>
    <row r="13" spans="1:3" ht="15.6" x14ac:dyDescent="0.3">
      <c r="A13" s="9">
        <v>44985</v>
      </c>
      <c r="B13" s="10">
        <v>72900</v>
      </c>
      <c r="C13" s="10">
        <v>72720</v>
      </c>
    </row>
    <row r="14" spans="1:3" ht="15.6" x14ac:dyDescent="0.3">
      <c r="A14" s="9">
        <v>45077</v>
      </c>
      <c r="B14" s="10">
        <v>72170</v>
      </c>
      <c r="C14" s="10">
        <v>71990</v>
      </c>
    </row>
    <row r="15" spans="1:3" ht="15.6" x14ac:dyDescent="0.3">
      <c r="A15" s="9">
        <v>45169</v>
      </c>
      <c r="B15" s="10">
        <v>72210</v>
      </c>
      <c r="C15" s="10">
        <v>72030</v>
      </c>
    </row>
    <row r="16" spans="1:3" ht="15.6" x14ac:dyDescent="0.3">
      <c r="A16" s="9">
        <v>45260</v>
      </c>
      <c r="B16" s="10">
        <v>72590</v>
      </c>
      <c r="C16" s="10">
        <v>72420</v>
      </c>
    </row>
    <row r="17" spans="1:3" ht="15.6" x14ac:dyDescent="0.3">
      <c r="A17" s="9">
        <v>45351</v>
      </c>
      <c r="B17" s="10">
        <v>72660</v>
      </c>
      <c r="C17" s="10">
        <v>72500</v>
      </c>
    </row>
    <row r="18" spans="1:3" ht="15.6" x14ac:dyDescent="0.3">
      <c r="A18" s="9">
        <v>45443</v>
      </c>
      <c r="B18" s="10">
        <v>72460</v>
      </c>
      <c r="C18" s="10">
        <v>72300</v>
      </c>
    </row>
    <row r="19" spans="1:3" ht="15.6" x14ac:dyDescent="0.3">
      <c r="A19" s="9">
        <v>45535</v>
      </c>
      <c r="B19" s="10">
        <v>72610</v>
      </c>
      <c r="C19" s="10">
        <v>72460</v>
      </c>
    </row>
    <row r="20" spans="1:3" ht="15.6" x14ac:dyDescent="0.3">
      <c r="A20" s="9">
        <v>45626</v>
      </c>
      <c r="B20" s="10">
        <v>72220</v>
      </c>
      <c r="C20" s="10">
        <v>72050</v>
      </c>
    </row>
    <row r="21" spans="1:3" ht="15.6" x14ac:dyDescent="0.3">
      <c r="A21" s="9">
        <v>45716</v>
      </c>
      <c r="B21" s="10">
        <v>71970</v>
      </c>
      <c r="C21" s="10">
        <v>71800</v>
      </c>
    </row>
    <row r="22" spans="1:3" ht="15.6" x14ac:dyDescent="0.3">
      <c r="A22" s="9">
        <v>45808</v>
      </c>
      <c r="B22" s="10">
        <v>71750</v>
      </c>
      <c r="C22" s="10">
        <v>71580</v>
      </c>
    </row>
    <row r="23" spans="1:3" ht="15.6" x14ac:dyDescent="0.3">
      <c r="A23" s="9">
        <v>45900</v>
      </c>
      <c r="B23" s="10">
        <v>71920</v>
      </c>
      <c r="C23" s="10">
        <v>71730</v>
      </c>
    </row>
    <row r="24" spans="1:3" ht="15.6" x14ac:dyDescent="0.3">
      <c r="A24" s="9">
        <v>45991</v>
      </c>
      <c r="B24" s="10">
        <v>71800</v>
      </c>
      <c r="C24" s="10">
        <v>71600</v>
      </c>
    </row>
    <row r="25" spans="1:3" ht="15.6" x14ac:dyDescent="0.3">
      <c r="A25" s="9">
        <v>46081</v>
      </c>
      <c r="B25" s="10">
        <v>71760</v>
      </c>
      <c r="C25" s="10">
        <v>71560</v>
      </c>
    </row>
  </sheetData>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6"/>
  <sheetViews>
    <sheetView workbookViewId="0"/>
  </sheetViews>
  <sheetFormatPr defaultColWidth="11.54296875" defaultRowHeight="15" x14ac:dyDescent="0.25"/>
  <cols>
    <col min="1" max="1" width="37.36328125" customWidth="1"/>
    <col min="2" max="7" width="11.6328125" customWidth="1"/>
  </cols>
  <sheetData>
    <row r="1" spans="1:7" ht="15.6" x14ac:dyDescent="0.3">
      <c r="A1" s="3" t="s">
        <v>90</v>
      </c>
    </row>
    <row r="2" spans="1:7" x14ac:dyDescent="0.25">
      <c r="A2" t="s">
        <v>89</v>
      </c>
    </row>
    <row r="3" spans="1:7" x14ac:dyDescent="0.25">
      <c r="A3" s="2" t="str">
        <f>HYPERLINK("#'Contents'!A9", "Return to table of contents")</f>
        <v>Return to table of contents</v>
      </c>
    </row>
    <row r="4" spans="1:7" ht="15.6" x14ac:dyDescent="0.3">
      <c r="A4" s="4" t="s">
        <v>91</v>
      </c>
      <c r="B4" s="8" t="s">
        <v>92</v>
      </c>
      <c r="C4" s="8" t="s">
        <v>93</v>
      </c>
      <c r="D4" s="8" t="s">
        <v>94</v>
      </c>
      <c r="E4" s="8" t="s">
        <v>95</v>
      </c>
      <c r="F4" s="8" t="s">
        <v>96</v>
      </c>
      <c r="G4" s="8" t="s">
        <v>97</v>
      </c>
    </row>
    <row r="5" spans="1:7" ht="15.6" x14ac:dyDescent="0.3">
      <c r="A5" s="4" t="s">
        <v>98</v>
      </c>
      <c r="B5" s="10">
        <v>2990</v>
      </c>
      <c r="C5" s="10">
        <v>3090</v>
      </c>
      <c r="D5" s="10">
        <v>3920</v>
      </c>
      <c r="E5" s="10">
        <v>4340</v>
      </c>
      <c r="F5" s="10">
        <v>4240</v>
      </c>
      <c r="G5" s="10">
        <v>4190</v>
      </c>
    </row>
    <row r="6" spans="1:7" ht="15.6" x14ac:dyDescent="0.3">
      <c r="A6" s="4" t="s">
        <v>99</v>
      </c>
      <c r="B6" s="10">
        <v>5650</v>
      </c>
      <c r="C6" s="10">
        <v>5860</v>
      </c>
      <c r="D6" s="10">
        <v>6020</v>
      </c>
      <c r="E6" s="10">
        <v>5960</v>
      </c>
      <c r="F6" s="10">
        <v>5910</v>
      </c>
      <c r="G6" s="10">
        <v>6440</v>
      </c>
    </row>
    <row r="7" spans="1:7" ht="15.6" x14ac:dyDescent="0.3">
      <c r="A7" s="4" t="s">
        <v>100</v>
      </c>
      <c r="B7" s="10">
        <v>2860</v>
      </c>
      <c r="C7" s="10">
        <v>2680</v>
      </c>
      <c r="D7" s="10">
        <v>2440</v>
      </c>
      <c r="E7" s="10">
        <v>2180</v>
      </c>
      <c r="F7" s="10">
        <v>1940</v>
      </c>
      <c r="G7" s="10">
        <v>1770</v>
      </c>
    </row>
    <row r="8" spans="1:7" ht="15.6" x14ac:dyDescent="0.3">
      <c r="A8" s="4" t="s">
        <v>101</v>
      </c>
      <c r="B8" s="10">
        <v>2760</v>
      </c>
      <c r="C8" s="10">
        <v>2510</v>
      </c>
      <c r="D8" s="10">
        <v>2200</v>
      </c>
      <c r="E8" s="10">
        <v>1930</v>
      </c>
      <c r="F8" s="10">
        <v>1690</v>
      </c>
      <c r="G8" s="10">
        <v>1440</v>
      </c>
    </row>
    <row r="9" spans="1:7" ht="15.6" x14ac:dyDescent="0.3">
      <c r="A9" s="4" t="s">
        <v>102</v>
      </c>
      <c r="B9" s="10">
        <v>470</v>
      </c>
      <c r="C9" s="10">
        <v>430</v>
      </c>
      <c r="D9" s="10">
        <v>390</v>
      </c>
      <c r="E9" s="10">
        <v>330</v>
      </c>
      <c r="F9" s="10">
        <v>300</v>
      </c>
      <c r="G9" s="10">
        <v>250</v>
      </c>
    </row>
    <row r="10" spans="1:7" ht="15.6" x14ac:dyDescent="0.3">
      <c r="A10" s="4" t="s">
        <v>103</v>
      </c>
      <c r="B10" s="10">
        <v>14050</v>
      </c>
      <c r="C10" s="10">
        <v>13380</v>
      </c>
      <c r="D10" s="10">
        <v>13200</v>
      </c>
      <c r="E10" s="10">
        <v>13030</v>
      </c>
      <c r="F10" s="10">
        <v>12820</v>
      </c>
      <c r="G10" s="10">
        <v>12530</v>
      </c>
    </row>
    <row r="11" spans="1:7" ht="15.6" x14ac:dyDescent="0.3">
      <c r="A11" s="4" t="s">
        <v>104</v>
      </c>
      <c r="B11" s="10">
        <v>10480</v>
      </c>
      <c r="C11" s="10">
        <v>10320</v>
      </c>
      <c r="D11" s="10">
        <v>11620</v>
      </c>
      <c r="E11" s="10">
        <v>13070</v>
      </c>
      <c r="F11" s="10">
        <v>14070</v>
      </c>
      <c r="G11" s="10">
        <v>14590</v>
      </c>
    </row>
    <row r="12" spans="1:7" ht="15.6" x14ac:dyDescent="0.3">
      <c r="A12" s="4" t="s">
        <v>105</v>
      </c>
      <c r="B12" s="10">
        <v>15050</v>
      </c>
      <c r="C12" s="10">
        <v>13880</v>
      </c>
      <c r="D12" s="10">
        <v>12770</v>
      </c>
      <c r="E12" s="10">
        <v>11720</v>
      </c>
      <c r="F12" s="10">
        <v>10640</v>
      </c>
      <c r="G12" s="10">
        <v>9640</v>
      </c>
    </row>
    <row r="13" spans="1:7" ht="15.6" x14ac:dyDescent="0.3">
      <c r="A13" s="4" t="s">
        <v>106</v>
      </c>
      <c r="B13" s="10">
        <v>15570</v>
      </c>
      <c r="C13" s="10">
        <v>15390</v>
      </c>
      <c r="D13" s="10">
        <v>15290</v>
      </c>
      <c r="E13" s="10">
        <v>15550</v>
      </c>
      <c r="F13" s="10">
        <v>16250</v>
      </c>
      <c r="G13" s="10">
        <v>17280</v>
      </c>
    </row>
    <row r="14" spans="1:7" ht="15.6" x14ac:dyDescent="0.3">
      <c r="A14" s="4" t="s">
        <v>107</v>
      </c>
      <c r="B14" s="10">
        <v>5250</v>
      </c>
      <c r="C14" s="10">
        <v>4840</v>
      </c>
      <c r="D14" s="10">
        <v>4300</v>
      </c>
      <c r="E14" s="10">
        <v>3840</v>
      </c>
      <c r="F14" s="10">
        <v>3410</v>
      </c>
      <c r="G14" s="10">
        <v>2990</v>
      </c>
    </row>
    <row r="15" spans="1:7" ht="15.6" x14ac:dyDescent="0.3">
      <c r="A15" s="4" t="s">
        <v>108</v>
      </c>
      <c r="B15" s="10">
        <v>830</v>
      </c>
      <c r="C15" s="10">
        <v>800</v>
      </c>
      <c r="D15" s="10">
        <v>740</v>
      </c>
      <c r="E15" s="10">
        <v>690</v>
      </c>
      <c r="F15" s="10">
        <v>700</v>
      </c>
      <c r="G15" s="10">
        <v>640</v>
      </c>
    </row>
    <row r="16" spans="1:7" ht="15.6" x14ac:dyDescent="0.3">
      <c r="A16" s="4" t="s">
        <v>109</v>
      </c>
      <c r="B16" s="10">
        <v>75940</v>
      </c>
      <c r="C16" s="10">
        <v>73180</v>
      </c>
      <c r="D16" s="10">
        <v>72900</v>
      </c>
      <c r="E16" s="10">
        <v>72660</v>
      </c>
      <c r="F16" s="10">
        <v>71970</v>
      </c>
      <c r="G16" s="10">
        <v>71760</v>
      </c>
    </row>
  </sheetData>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6"/>
  <sheetViews>
    <sheetView workbookViewId="0"/>
  </sheetViews>
  <sheetFormatPr defaultColWidth="11.54296875" defaultRowHeight="15" x14ac:dyDescent="0.25"/>
  <cols>
    <col min="1" max="1" width="37.36328125" customWidth="1"/>
    <col min="2" max="7" width="11.6328125" customWidth="1"/>
  </cols>
  <sheetData>
    <row r="1" spans="1:7" ht="15.6" x14ac:dyDescent="0.3">
      <c r="A1" s="3" t="s">
        <v>110</v>
      </c>
    </row>
    <row r="2" spans="1:7" x14ac:dyDescent="0.25">
      <c r="A2" t="s">
        <v>89</v>
      </c>
    </row>
    <row r="3" spans="1:7" x14ac:dyDescent="0.25">
      <c r="A3" s="2" t="str">
        <f>HYPERLINK("#'Contents'!A10", "Return to table of contents")</f>
        <v>Return to table of contents</v>
      </c>
    </row>
    <row r="4" spans="1:7" ht="15.6" x14ac:dyDescent="0.3">
      <c r="A4" s="4" t="s">
        <v>91</v>
      </c>
      <c r="B4" s="8" t="s">
        <v>92</v>
      </c>
      <c r="C4" s="8" t="s">
        <v>93</v>
      </c>
      <c r="D4" s="8" t="s">
        <v>94</v>
      </c>
      <c r="E4" s="8" t="s">
        <v>95</v>
      </c>
      <c r="F4" s="8" t="s">
        <v>96</v>
      </c>
      <c r="G4" s="8" t="s">
        <v>97</v>
      </c>
    </row>
    <row r="5" spans="1:7" ht="15.6" x14ac:dyDescent="0.3">
      <c r="A5" s="4" t="s">
        <v>98</v>
      </c>
      <c r="B5" s="10">
        <v>2920</v>
      </c>
      <c r="C5" s="10">
        <v>3030</v>
      </c>
      <c r="D5" s="10">
        <v>3880</v>
      </c>
      <c r="E5" s="10">
        <v>4290</v>
      </c>
      <c r="F5" s="10">
        <v>4180</v>
      </c>
      <c r="G5" s="10">
        <v>4130</v>
      </c>
    </row>
    <row r="6" spans="1:7" ht="15.6" x14ac:dyDescent="0.3">
      <c r="A6" s="4" t="s">
        <v>99</v>
      </c>
      <c r="B6" s="10">
        <v>5580</v>
      </c>
      <c r="C6" s="10">
        <v>5790</v>
      </c>
      <c r="D6" s="10">
        <v>5970</v>
      </c>
      <c r="E6" s="10">
        <v>5910</v>
      </c>
      <c r="F6" s="10">
        <v>5870</v>
      </c>
      <c r="G6" s="10">
        <v>6380</v>
      </c>
    </row>
    <row r="7" spans="1:7" ht="15.6" x14ac:dyDescent="0.3">
      <c r="A7" s="4" t="s">
        <v>100</v>
      </c>
      <c r="B7" s="10">
        <v>2830</v>
      </c>
      <c r="C7" s="10">
        <v>2650</v>
      </c>
      <c r="D7" s="10">
        <v>2420</v>
      </c>
      <c r="E7" s="10">
        <v>2160</v>
      </c>
      <c r="F7" s="10">
        <v>1910</v>
      </c>
      <c r="G7" s="10">
        <v>1740</v>
      </c>
    </row>
    <row r="8" spans="1:7" ht="15.6" x14ac:dyDescent="0.3">
      <c r="A8" s="4" t="s">
        <v>101</v>
      </c>
      <c r="B8" s="10">
        <v>2750</v>
      </c>
      <c r="C8" s="10">
        <v>2500</v>
      </c>
      <c r="D8" s="10">
        <v>2190</v>
      </c>
      <c r="E8" s="10">
        <v>1930</v>
      </c>
      <c r="F8" s="10">
        <v>1680</v>
      </c>
      <c r="G8" s="10">
        <v>1440</v>
      </c>
    </row>
    <row r="9" spans="1:7" ht="15.6" x14ac:dyDescent="0.3">
      <c r="A9" s="4" t="s">
        <v>102</v>
      </c>
      <c r="B9" s="10">
        <v>470</v>
      </c>
      <c r="C9" s="10">
        <v>430</v>
      </c>
      <c r="D9" s="10">
        <v>390</v>
      </c>
      <c r="E9" s="10">
        <v>330</v>
      </c>
      <c r="F9" s="10">
        <v>300</v>
      </c>
      <c r="G9" s="10">
        <v>250</v>
      </c>
    </row>
    <row r="10" spans="1:7" ht="15.6" x14ac:dyDescent="0.3">
      <c r="A10" s="4" t="s">
        <v>103</v>
      </c>
      <c r="B10" s="10">
        <v>14030</v>
      </c>
      <c r="C10" s="10">
        <v>13370</v>
      </c>
      <c r="D10" s="10">
        <v>13180</v>
      </c>
      <c r="E10" s="10">
        <v>13020</v>
      </c>
      <c r="F10" s="10">
        <v>12810</v>
      </c>
      <c r="G10" s="10">
        <v>12520</v>
      </c>
    </row>
    <row r="11" spans="1:7" ht="15.6" x14ac:dyDescent="0.3">
      <c r="A11" s="4" t="s">
        <v>104</v>
      </c>
      <c r="B11" s="10">
        <v>10470</v>
      </c>
      <c r="C11" s="10">
        <v>10310</v>
      </c>
      <c r="D11" s="10">
        <v>11620</v>
      </c>
      <c r="E11" s="10">
        <v>13070</v>
      </c>
      <c r="F11" s="10">
        <v>14070</v>
      </c>
      <c r="G11" s="10">
        <v>14580</v>
      </c>
    </row>
    <row r="12" spans="1:7" ht="15.6" x14ac:dyDescent="0.3">
      <c r="A12" s="4" t="s">
        <v>105</v>
      </c>
      <c r="B12" s="10">
        <v>15030</v>
      </c>
      <c r="C12" s="10">
        <v>13860</v>
      </c>
      <c r="D12" s="10">
        <v>12760</v>
      </c>
      <c r="E12" s="10">
        <v>11700</v>
      </c>
      <c r="F12" s="10">
        <v>10630</v>
      </c>
      <c r="G12" s="10">
        <v>9630</v>
      </c>
    </row>
    <row r="13" spans="1:7" ht="15.6" x14ac:dyDescent="0.3">
      <c r="A13" s="4" t="s">
        <v>106</v>
      </c>
      <c r="B13" s="10">
        <v>15560</v>
      </c>
      <c r="C13" s="10">
        <v>15380</v>
      </c>
      <c r="D13" s="10">
        <v>15290</v>
      </c>
      <c r="E13" s="10">
        <v>15550</v>
      </c>
      <c r="F13" s="10">
        <v>16240</v>
      </c>
      <c r="G13" s="10">
        <v>17270</v>
      </c>
    </row>
    <row r="14" spans="1:7" ht="15.6" x14ac:dyDescent="0.3">
      <c r="A14" s="4" t="s">
        <v>107</v>
      </c>
      <c r="B14" s="10">
        <v>5240</v>
      </c>
      <c r="C14" s="10">
        <v>4840</v>
      </c>
      <c r="D14" s="10">
        <v>4300</v>
      </c>
      <c r="E14" s="10">
        <v>3840</v>
      </c>
      <c r="F14" s="10">
        <v>3410</v>
      </c>
      <c r="G14" s="10">
        <v>2980</v>
      </c>
    </row>
    <row r="15" spans="1:7" ht="15.6" x14ac:dyDescent="0.3">
      <c r="A15" s="4" t="s">
        <v>108</v>
      </c>
      <c r="B15" s="10">
        <v>830</v>
      </c>
      <c r="C15" s="10">
        <v>800</v>
      </c>
      <c r="D15" s="10">
        <v>740</v>
      </c>
      <c r="E15" s="10">
        <v>690</v>
      </c>
      <c r="F15" s="10">
        <v>700</v>
      </c>
      <c r="G15" s="10">
        <v>640</v>
      </c>
    </row>
    <row r="16" spans="1:7" ht="15.6" x14ac:dyDescent="0.3">
      <c r="A16" s="4" t="s">
        <v>109</v>
      </c>
      <c r="B16" s="10">
        <v>75700</v>
      </c>
      <c r="C16" s="10">
        <v>72960</v>
      </c>
      <c r="D16" s="10">
        <v>72720</v>
      </c>
      <c r="E16" s="10">
        <v>72500</v>
      </c>
      <c r="F16" s="10">
        <v>71800</v>
      </c>
      <c r="G16" s="10">
        <v>71560</v>
      </c>
    </row>
  </sheetData>
  <pageMargins left="0.7" right="0.7" top="0.75" bottom="0.75" header="0.3" footer="0.3"/>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6"/>
  <sheetViews>
    <sheetView workbookViewId="0"/>
  </sheetViews>
  <sheetFormatPr defaultColWidth="11.54296875" defaultRowHeight="15" x14ac:dyDescent="0.25"/>
  <cols>
    <col min="1" max="1" width="15.6328125" customWidth="1"/>
    <col min="2" max="4" width="11.6328125" customWidth="1"/>
  </cols>
  <sheetData>
    <row r="1" spans="1:4" ht="15.6" x14ac:dyDescent="0.3">
      <c r="A1" s="3" t="s">
        <v>111</v>
      </c>
    </row>
    <row r="2" spans="1:4" x14ac:dyDescent="0.25">
      <c r="A2" t="s">
        <v>89</v>
      </c>
    </row>
    <row r="3" spans="1:4" x14ac:dyDescent="0.25">
      <c r="A3" s="2" t="str">
        <f>HYPERLINK("#'Contents'!A11", "Return to table of contents")</f>
        <v>Return to table of contents</v>
      </c>
    </row>
    <row r="4" spans="1:4" ht="15.6" x14ac:dyDescent="0.3">
      <c r="A4" s="4" t="s">
        <v>112</v>
      </c>
      <c r="B4" s="8" t="s">
        <v>113</v>
      </c>
      <c r="C4" s="8" t="s">
        <v>114</v>
      </c>
      <c r="D4" s="8" t="s">
        <v>109</v>
      </c>
    </row>
    <row r="5" spans="1:4" ht="15.6" x14ac:dyDescent="0.3">
      <c r="A5" s="4" t="s">
        <v>115</v>
      </c>
      <c r="B5" s="10">
        <v>1080</v>
      </c>
      <c r="C5" s="10">
        <v>1940</v>
      </c>
      <c r="D5" s="10">
        <v>3020</v>
      </c>
    </row>
    <row r="6" spans="1:4" ht="15.6" x14ac:dyDescent="0.3">
      <c r="A6" s="4" t="s">
        <v>116</v>
      </c>
      <c r="B6" s="10">
        <v>5450</v>
      </c>
      <c r="C6" s="10">
        <v>11580</v>
      </c>
      <c r="D6" s="10">
        <v>17020</v>
      </c>
    </row>
    <row r="7" spans="1:4" ht="15.6" x14ac:dyDescent="0.3">
      <c r="A7" s="4" t="s">
        <v>117</v>
      </c>
      <c r="B7" s="10">
        <v>5880</v>
      </c>
      <c r="C7" s="10">
        <v>10960</v>
      </c>
      <c r="D7" s="10">
        <v>16840</v>
      </c>
    </row>
    <row r="8" spans="1:4" ht="15.6" x14ac:dyDescent="0.3">
      <c r="A8" s="4" t="s">
        <v>118</v>
      </c>
      <c r="B8" s="10">
        <v>750</v>
      </c>
      <c r="C8" s="10">
        <v>1240</v>
      </c>
      <c r="D8" s="10">
        <v>1990</v>
      </c>
    </row>
    <row r="9" spans="1:4" ht="15.6" x14ac:dyDescent="0.3">
      <c r="A9" s="4" t="s">
        <v>119</v>
      </c>
      <c r="B9" s="10">
        <v>40</v>
      </c>
      <c r="C9" s="10">
        <v>50</v>
      </c>
      <c r="D9" s="10">
        <v>90</v>
      </c>
    </row>
    <row r="10" spans="1:4" ht="15.6" x14ac:dyDescent="0.3">
      <c r="A10" s="4" t="s">
        <v>120</v>
      </c>
      <c r="B10" s="10">
        <v>0</v>
      </c>
      <c r="C10" s="10">
        <v>0</v>
      </c>
      <c r="D10" s="10">
        <v>0</v>
      </c>
    </row>
    <row r="11" spans="1:4" ht="15.6" x14ac:dyDescent="0.3">
      <c r="A11" s="4" t="s">
        <v>121</v>
      </c>
      <c r="B11" s="10">
        <v>610</v>
      </c>
      <c r="C11" s="10">
        <v>490</v>
      </c>
      <c r="D11" s="10">
        <v>1110</v>
      </c>
    </row>
    <row r="12" spans="1:4" ht="15.6" x14ac:dyDescent="0.3">
      <c r="A12" s="4" t="s">
        <v>122</v>
      </c>
      <c r="B12" s="10">
        <v>8380</v>
      </c>
      <c r="C12" s="10">
        <v>6050</v>
      </c>
      <c r="D12" s="10">
        <v>14430</v>
      </c>
    </row>
    <row r="13" spans="1:4" ht="15.6" x14ac:dyDescent="0.3">
      <c r="A13" s="4" t="s">
        <v>123</v>
      </c>
      <c r="B13" s="10">
        <v>6380</v>
      </c>
      <c r="C13" s="10">
        <v>4140</v>
      </c>
      <c r="D13" s="10">
        <v>10520</v>
      </c>
    </row>
    <row r="14" spans="1:4" ht="15.6" x14ac:dyDescent="0.3">
      <c r="A14" s="4" t="s">
        <v>124</v>
      </c>
      <c r="B14" s="10">
        <v>3200</v>
      </c>
      <c r="C14" s="10">
        <v>1840</v>
      </c>
      <c r="D14" s="10">
        <v>5030</v>
      </c>
    </row>
    <row r="15" spans="1:4" ht="15.6" x14ac:dyDescent="0.3">
      <c r="A15" s="4" t="s">
        <v>125</v>
      </c>
      <c r="B15" s="10">
        <v>1220</v>
      </c>
      <c r="C15" s="10">
        <v>500</v>
      </c>
      <c r="D15" s="10">
        <v>1720</v>
      </c>
    </row>
    <row r="16" spans="1:4" ht="15.6" x14ac:dyDescent="0.3">
      <c r="A16" s="4" t="s">
        <v>109</v>
      </c>
      <c r="B16" s="10">
        <v>32970</v>
      </c>
      <c r="C16" s="10">
        <v>38790</v>
      </c>
      <c r="D16" s="10">
        <v>71760</v>
      </c>
    </row>
  </sheetData>
  <pageMargins left="0.7" right="0.7" top="0.75" bottom="0.75" header="0.3" footer="0.3"/>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6"/>
  <sheetViews>
    <sheetView workbookViewId="0"/>
  </sheetViews>
  <sheetFormatPr defaultColWidth="11.54296875" defaultRowHeight="15" x14ac:dyDescent="0.25"/>
  <cols>
    <col min="1" max="1" width="15.6328125" customWidth="1"/>
    <col min="2" max="4" width="11.6328125" customWidth="1"/>
  </cols>
  <sheetData>
    <row r="1" spans="1:4" ht="15.6" x14ac:dyDescent="0.3">
      <c r="A1" s="3" t="s">
        <v>126</v>
      </c>
    </row>
    <row r="2" spans="1:4" x14ac:dyDescent="0.25">
      <c r="A2" t="s">
        <v>89</v>
      </c>
    </row>
    <row r="3" spans="1:4" x14ac:dyDescent="0.25">
      <c r="A3" s="2" t="str">
        <f>HYPERLINK("#'Contents'!A12", "Return to table of contents")</f>
        <v>Return to table of contents</v>
      </c>
    </row>
    <row r="4" spans="1:4" ht="15.6" x14ac:dyDescent="0.3">
      <c r="A4" s="4" t="s">
        <v>112</v>
      </c>
      <c r="B4" s="8" t="s">
        <v>113</v>
      </c>
      <c r="C4" s="8" t="s">
        <v>114</v>
      </c>
      <c r="D4" s="8" t="s">
        <v>109</v>
      </c>
    </row>
    <row r="5" spans="1:4" ht="15.6" x14ac:dyDescent="0.3">
      <c r="A5" s="4" t="s">
        <v>115</v>
      </c>
      <c r="B5" s="10">
        <v>1080</v>
      </c>
      <c r="C5" s="10">
        <v>1940</v>
      </c>
      <c r="D5" s="10">
        <v>3020</v>
      </c>
    </row>
    <row r="6" spans="1:4" ht="15.6" x14ac:dyDescent="0.3">
      <c r="A6" s="4" t="s">
        <v>116</v>
      </c>
      <c r="B6" s="10">
        <v>5450</v>
      </c>
      <c r="C6" s="10">
        <v>11580</v>
      </c>
      <c r="D6" s="10">
        <v>17020</v>
      </c>
    </row>
    <row r="7" spans="1:4" ht="15.6" x14ac:dyDescent="0.3">
      <c r="A7" s="4" t="s">
        <v>117</v>
      </c>
      <c r="B7" s="10">
        <v>5880</v>
      </c>
      <c r="C7" s="10">
        <v>10960</v>
      </c>
      <c r="D7" s="10">
        <v>16840</v>
      </c>
    </row>
    <row r="8" spans="1:4" ht="15.6" x14ac:dyDescent="0.3">
      <c r="A8" s="4" t="s">
        <v>118</v>
      </c>
      <c r="B8" s="10">
        <v>750</v>
      </c>
      <c r="C8" s="10">
        <v>1240</v>
      </c>
      <c r="D8" s="10">
        <v>1990</v>
      </c>
    </row>
    <row r="9" spans="1:4" ht="15.6" x14ac:dyDescent="0.3">
      <c r="A9" s="4" t="s">
        <v>119</v>
      </c>
      <c r="B9" s="10">
        <v>40</v>
      </c>
      <c r="C9" s="10">
        <v>50</v>
      </c>
      <c r="D9" s="10">
        <v>90</v>
      </c>
    </row>
    <row r="10" spans="1:4" ht="15.6" x14ac:dyDescent="0.3">
      <c r="A10" s="4" t="s">
        <v>120</v>
      </c>
      <c r="B10" s="10">
        <v>0</v>
      </c>
      <c r="C10" s="10">
        <v>0</v>
      </c>
      <c r="D10" s="10">
        <v>0</v>
      </c>
    </row>
    <row r="11" spans="1:4" ht="15.6" x14ac:dyDescent="0.3">
      <c r="A11" s="4" t="s">
        <v>121</v>
      </c>
      <c r="B11" s="10">
        <v>610</v>
      </c>
      <c r="C11" s="10">
        <v>490</v>
      </c>
      <c r="D11" s="10">
        <v>1100</v>
      </c>
    </row>
    <row r="12" spans="1:4" ht="15.6" x14ac:dyDescent="0.3">
      <c r="A12" s="4" t="s">
        <v>122</v>
      </c>
      <c r="B12" s="10">
        <v>8360</v>
      </c>
      <c r="C12" s="10">
        <v>6030</v>
      </c>
      <c r="D12" s="10">
        <v>14380</v>
      </c>
    </row>
    <row r="13" spans="1:4" ht="15.6" x14ac:dyDescent="0.3">
      <c r="A13" s="4" t="s">
        <v>123</v>
      </c>
      <c r="B13" s="10">
        <v>6330</v>
      </c>
      <c r="C13" s="10">
        <v>4110</v>
      </c>
      <c r="D13" s="10">
        <v>10450</v>
      </c>
    </row>
    <row r="14" spans="1:4" ht="15.6" x14ac:dyDescent="0.3">
      <c r="A14" s="4" t="s">
        <v>124</v>
      </c>
      <c r="B14" s="10">
        <v>3170</v>
      </c>
      <c r="C14" s="10">
        <v>1820</v>
      </c>
      <c r="D14" s="10">
        <v>4990</v>
      </c>
    </row>
    <row r="15" spans="1:4" ht="15.6" x14ac:dyDescent="0.3">
      <c r="A15" s="4" t="s">
        <v>125</v>
      </c>
      <c r="B15" s="10">
        <v>1200</v>
      </c>
      <c r="C15" s="10">
        <v>490</v>
      </c>
      <c r="D15" s="10">
        <v>1690</v>
      </c>
    </row>
    <row r="16" spans="1:4" ht="15.6" x14ac:dyDescent="0.3">
      <c r="A16" s="4" t="s">
        <v>109</v>
      </c>
      <c r="B16" s="10">
        <v>32860</v>
      </c>
      <c r="C16" s="10">
        <v>38710</v>
      </c>
      <c r="D16" s="10">
        <v>71560</v>
      </c>
    </row>
  </sheetData>
  <pageMargins left="0.7" right="0.7" top="0.75" bottom="0.75" header="0.3" footer="0.3"/>
  <pageSetup paperSize="9"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User Feedback</vt:lpstr>
      <vt:lpstr>General Info</vt:lpstr>
      <vt:lpstr>Contents</vt:lpstr>
      <vt:lpstr>Notes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Disability Living Allowance - February 2026</dc:title>
  <dc:subject>Disability Living Allowance</dc:subject>
  <dc:creator>DfC Analytics Division</dc:creator>
  <cp:lastModifiedBy>Doran, Jim (DfC)</cp:lastModifiedBy>
  <dcterms:created xsi:type="dcterms:W3CDTF">2026-05-06T11:19:15Z</dcterms:created>
  <dcterms:modified xsi:type="dcterms:W3CDTF">2026-05-22T09:04:00Z</dcterms:modified>
  <cp:category>Benefit Statistics for Northern Ireland</cp:category>
</cp:coreProperties>
</file>