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1067075\Desktop\temp\psu\Ben Stats Summary\"/>
    </mc:Choice>
  </mc:AlternateContent>
  <xr:revisionPtr revIDLastSave="0" documentId="13_ncr:1_{62DF8704-EAB5-4D6F-A733-8E5DAFFE30E0}" xr6:coauthVersionLast="47" xr6:coauthVersionMax="47" xr10:uidLastSave="{00000000-0000-0000-0000-000000000000}"/>
  <bookViews>
    <workbookView xWindow="40395" yWindow="1335" windowWidth="20400" windowHeight="11760" firstSheet="2" activeTab="2" xr2:uid="{00000000-000D-0000-FFFF-FFFF00000000}"/>
  </bookViews>
  <sheets>
    <sheet name="User Feedback" sheetId="1" r:id="rId1"/>
    <sheet name="General Info" sheetId="2" r:id="rId2"/>
    <sheet name="Contents" sheetId="3" r:id="rId3"/>
    <sheet name="Notes" sheetId="4" r:id="rId4"/>
    <sheet name="Table 1" sheetId="5" r:id="rId5"/>
    <sheet name="Table 2" sheetId="6" r:id="rId6"/>
    <sheet name="Table 3" sheetId="7" r:id="rId7"/>
    <sheet name="Table 4" sheetId="8" r:id="rId8"/>
    <sheet name="Table 5" sheetId="9" r:id="rId9"/>
    <sheet name="Table 6" sheetId="10" r:id="rId10"/>
    <sheet name="Table 7" sheetId="11" r:id="rId11"/>
    <sheet name="Table 8" sheetId="12" r:id="rId12"/>
    <sheet name="Table 9" sheetId="13" r:id="rId13"/>
    <sheet name="Table 10" sheetId="14" r:id="rId14"/>
    <sheet name="Table 11" sheetId="15" r:id="rId15"/>
    <sheet name="Table 12"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6" l="1"/>
  <c r="A3" i="15"/>
  <c r="A3" i="14"/>
  <c r="A3" i="13"/>
  <c r="A3" i="12"/>
  <c r="A3" i="11"/>
  <c r="A3" i="10"/>
  <c r="A3" i="9"/>
  <c r="A3" i="8"/>
  <c r="A3" i="7"/>
  <c r="A3" i="6"/>
  <c r="A3" i="5"/>
  <c r="B19" i="3"/>
  <c r="A19" i="3"/>
  <c r="B18" i="3"/>
  <c r="A18" i="3"/>
  <c r="B17" i="3"/>
  <c r="A17" i="3"/>
  <c r="B16" i="3"/>
  <c r="A16" i="3"/>
  <c r="B15" i="3"/>
  <c r="A15" i="3"/>
  <c r="B14" i="3"/>
  <c r="A14" i="3"/>
  <c r="B13" i="3"/>
  <c r="A13" i="3"/>
  <c r="B12" i="3"/>
  <c r="A12" i="3"/>
  <c r="B11" i="3"/>
  <c r="A11" i="3"/>
  <c r="B10" i="3"/>
  <c r="A10" i="3"/>
  <c r="B9" i="3"/>
  <c r="A9" i="3"/>
  <c r="B8" i="3"/>
  <c r="A8" i="3"/>
  <c r="B7" i="3"/>
  <c r="A7" i="3"/>
</calcChain>
</file>

<file path=xl/sharedStrings.xml><?xml version="1.0" encoding="utf-8"?>
<sst xmlns="http://schemas.openxmlformats.org/spreadsheetml/2006/main" count="248" uniqueCount="180">
  <si>
    <t>Request for User Feedback</t>
  </si>
  <si>
    <t>DfC are continuing to reach out to users of these tables to better understand how the statistics are being used</t>
  </si>
  <si>
    <t>and whether there are any improvements that can be made.</t>
  </si>
  <si>
    <t>We want to hear from people who use the figures within this publication. We would like to find out</t>
  </si>
  <si>
    <t>what people use the statistics for and to make sure that the publication is as useful as it can be. AD also</t>
  </si>
  <si>
    <t>wishes to assess how we communicate with users on an ongoing basis.</t>
  </si>
  <si>
    <t>We would appreciate if you completed a short questionnaire to give us your views on the publication.</t>
  </si>
  <si>
    <t>An online version of this questionnaire is available at the following:</t>
  </si>
  <si>
    <t>Alternatively, a hard copy can be requested by emailing:</t>
  </si>
  <si>
    <t>Many thanks for your time.</t>
  </si>
  <si>
    <t>analyticsdivision@communities-ni.gov.uk</t>
  </si>
  <si>
    <t>Link to User Survey</t>
  </si>
  <si>
    <t>General information about this publication</t>
  </si>
  <si>
    <t>Carer's Allowance (CA) is a non-contributory benefit for people:</t>
  </si>
  <si>
    <t>- who look after a severely disabled person for at least 35 hours a week;</t>
  </si>
  <si>
    <t>- who are not gainfully employed (i.e. not earning more than £196 per week after certain deductions);</t>
  </si>
  <si>
    <t>- who are not subject to immigration control; and</t>
  </si>
  <si>
    <t>- who are not in full-time education.</t>
  </si>
  <si>
    <t>The severely disabled person must be getting either the highest or middle rate of Disability Living Allowance care component, or the daily living component of</t>
  </si>
  <si>
    <t>Personal Independence Payment, or Attendance Allowance, or a Constant Attendance Allowance at the maximum rate under the War Pensions or Industrial</t>
  </si>
  <si>
    <t>Injuries Scheme.</t>
  </si>
  <si>
    <t>To claim CA the customer has to be aged 16 or over.</t>
  </si>
  <si>
    <t>Some claimants are entitled to receive CA, because they satisfy the conditions listed above, but do not actually receive a payment. This is because they receive</t>
  </si>
  <si>
    <t xml:space="preserve">another benefit (e.g. Incapacity Benefit for people of working age, or State Pension for people of State Pension age) which equals or exceeds their weekly rate </t>
  </si>
  <si>
    <t>of CA. Where the overlapping benefit paid is less than the weekly rate of CA, only the amount of CA which exceeds the amount of the overlapping benefit is</t>
  </si>
  <si>
    <t>paid. Carers who are on low income and entitled to Carer's Allowance (whether in payment or not) may receive extra money with their Income</t>
  </si>
  <si>
    <t>Support/Jobseeker's Allowance/ Pension Credit/Housing Benefit.</t>
  </si>
  <si>
    <t>From April 2003 Carer's Allowance became the new name for Invalid Care Allowance.</t>
  </si>
  <si>
    <t>DEFINITIONS AND CONVENTIONS:</t>
  </si>
  <si>
    <t>Figures are rounded to the nearest ten; Some additional disclosure control has also been applied. Average amounts are shown as pounds per week and rounded to the nearest penny.</t>
  </si>
  <si>
    <t>Totals may not sum due to rounding.  Percentages are rounded to 1 decimal place, but may be displayed to 2 decimal places.</t>
  </si>
  <si>
    <t>SOURCE:</t>
  </si>
  <si>
    <t>DWP Information Directorate: Carer's Allowance GMS/MIDAS  Extracts</t>
  </si>
  <si>
    <t>The following table provides more information on variables used throughout the publication.</t>
  </si>
  <si>
    <t>Glossary of Terms used in the tables</t>
  </si>
  <si>
    <t>Variable</t>
  </si>
  <si>
    <t>Information on variable</t>
  </si>
  <si>
    <t>Claimants</t>
  </si>
  <si>
    <t>Number of clients on the administrative system at the reference date. These figures are rounded to the nearest ten cases. So, 12,345 is shown as 12,350.</t>
  </si>
  <si>
    <t>Recipients</t>
  </si>
  <si>
    <t>Number of clients on the administrative system at the reference date who currently receive a benefit payment. These figures are rounded to the nearest ten cases.</t>
  </si>
  <si>
    <t>Credits Only</t>
  </si>
  <si>
    <t>Number of clients entitled to CA, but do not actually receive a payment. These figures are rounded to the nearest ten cases.</t>
  </si>
  <si>
    <t>Date</t>
  </si>
  <si>
    <t>Figures are reported quarterly as situation at end of the quarter with quarters taken as February, May, August, November. Scans from the administrative system are taken at fortnightly intervals. In reality, scans may not fall on the last day of the quarter, the scan closest to that date is therefore used. This may be taken in the following month as shown.</t>
  </si>
  <si>
    <t>Age</t>
  </si>
  <si>
    <t>Age of claimant at date of extract as recorded on benefit system.</t>
  </si>
  <si>
    <t>Gender</t>
  </si>
  <si>
    <t>Gender as recorded on the benefit system.</t>
  </si>
  <si>
    <t>Total weekly amount of benefit</t>
  </si>
  <si>
    <t>Total amount of weekly benefit in payment.</t>
  </si>
  <si>
    <t>Average benefit</t>
  </si>
  <si>
    <t>The average amount of weekly benefit in payment.</t>
  </si>
  <si>
    <t>Working Age Population</t>
  </si>
  <si>
    <t>The number of claimants aged between 16 and State Pension Age.</t>
  </si>
  <si>
    <t>Pension Age Population</t>
  </si>
  <si>
    <t>The number of customers in the Pension Age population in Northern Ireland.  The age at which women reach State Pension Age gradually increased from 60 to 65 between 2010 and 2018. Between November 2018 to October 2020 the State Pension Age increased from 65 to 66 for both men and women.</t>
  </si>
  <si>
    <t>Claim Duration</t>
  </si>
  <si>
    <t>Duration of the claimants current claim calculated as difference between the start date of the claim and the extract date of the scan of the benefit system.</t>
  </si>
  <si>
    <t>Population Aged 16+</t>
  </si>
  <si>
    <t>The number of customers aged 16 and over in Northern Ireland, the age group entitled to Carer's Allowance.</t>
  </si>
  <si>
    <t>Local Government District</t>
  </si>
  <si>
    <t>Local Government Districts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</si>
  <si>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Parliamentary Constituency</t>
  </si>
  <si>
    <t>Parliamentary Constituencies are assigned by matching postcodes recorded on the benefit system against the relevant postcode directory. In some instances a postcode cannot be matched either because it is missing on the system or not recorded correctly.  It should not be assumed unassigned customers are distributed proportionately across all the areas.</t>
  </si>
  <si>
    <t>Carer's Allowance Summary Statistics - February 2026</t>
  </si>
  <si>
    <t>ISSN 2049-5773</t>
  </si>
  <si>
    <t>Published:</t>
  </si>
  <si>
    <t>27 May 2026</t>
  </si>
  <si>
    <t>Coverage:</t>
  </si>
  <si>
    <t>Northern Ireland</t>
  </si>
  <si>
    <t>Contents</t>
  </si>
  <si>
    <t>Notes</t>
  </si>
  <si>
    <t>This worksheet contains one table</t>
  </si>
  <si>
    <t>Note number</t>
  </si>
  <si>
    <t>Note text</t>
  </si>
  <si>
    <t>Figures are rounded to the nearest ten. Some additional disclosure control has also been applied. Totals may not sum due to rounding.</t>
  </si>
  <si>
    <t>From the November 2020 publication onwards Working Age is defined as between 16 and 65 and Pension Age is defined as 66 and over in this table. Please note this has changed from previous publications in line with changes to State Pension Age. The age at which women reach State Pension Age gradually increased from 60 to 65 between 2010 and 2018. Between November 2018 to October 2020 the State Pension Age increased from 65 to 66 for both men and women.</t>
  </si>
  <si>
    <t>Average amounts are shown as pounds per week and are rounded to the nearest penny.</t>
  </si>
  <si>
    <t>Percentages are calcuated using unrounded figures then rounded to 1 decimal place.</t>
  </si>
  <si>
    <t>The Eligible Population figures for the Local Government Districts are taken from the most recent mid-year population estimates</t>
  </si>
  <si>
    <t>Due to the update of Parliamentary Constituencies in June 2024, all published supplementary tables in the May 2024 Statistics Supplementary tables for benefits (except for State Pension) originally reflected these changes.  May 2024 tables still used the term 'by Assembly Area' in their title. However, the alignment of Parliamentary Constituency changes with Assembly Areas will not occur until after the next Assembly election, which is to take place no later than 6th May 2027.  From August 2024 Published tables, these tables, which reference updated boundaries and names, are now titled '...by Parliamentary Constituency'.</t>
  </si>
  <si>
    <t>Table 1: Carer's Allowance Claimants and Recipients Time Series, February 2021 to February 2026 [note 1]</t>
  </si>
  <si>
    <t>This worksheet contains one table. Notes can be found on the Notes worksheet.</t>
  </si>
  <si>
    <t>All Claimants</t>
  </si>
  <si>
    <t>Table 2: Carer's Allowance Claimants Time Series by Gender, February 2021 to February 2026 [note 1]</t>
  </si>
  <si>
    <t>Female</t>
  </si>
  <si>
    <t>Male</t>
  </si>
  <si>
    <t>Total</t>
  </si>
  <si>
    <t>Table 3: Carer's Allowance Recipients Time Series by Gender, February 2021 to February 2026 [note 1]</t>
  </si>
  <si>
    <t>Table 4: Carer's Allowance Claimants by Age and Gender, February 2026 [notes 1, 2]</t>
  </si>
  <si>
    <t>Age Band</t>
  </si>
  <si>
    <t>(a) Under 25</t>
  </si>
  <si>
    <t>(b) 25-29</t>
  </si>
  <si>
    <t>(c) 30-34</t>
  </si>
  <si>
    <t>(d) 35-39</t>
  </si>
  <si>
    <t>(e) 40-44</t>
  </si>
  <si>
    <t>(f) 45-49</t>
  </si>
  <si>
    <t>(g) 50-54</t>
  </si>
  <si>
    <t>(h) 55-59</t>
  </si>
  <si>
    <t>(i) 60-65</t>
  </si>
  <si>
    <t>(j) 66-69</t>
  </si>
  <si>
    <t>(k) 70-74</t>
  </si>
  <si>
    <t>(l) 75-79</t>
  </si>
  <si>
    <t>(m) 80-84</t>
  </si>
  <si>
    <t>(n) 85-89</t>
  </si>
  <si>
    <t>(o) 90 and over</t>
  </si>
  <si>
    <t>Table 5: Carer's Allowance Claimants by Age Group and Gender, February 2026 [notes 1, 2]</t>
  </si>
  <si>
    <t>Age Group</t>
  </si>
  <si>
    <t>Pension Age</t>
  </si>
  <si>
    <t>Working Age</t>
  </si>
  <si>
    <t>Table 6: Carer's Allowance Recipients by Age and Gender, February 2026 [notes 1, 2]</t>
  </si>
  <si>
    <t>(j) 66 and over</t>
  </si>
  <si>
    <t>Table 7: Carer's Allowance Recipients by Age Group and Gender, February 2026 [notes 1, 2]</t>
  </si>
  <si>
    <t>Table 8: Carer's Allowance Claimants by Weekly Benefit Payment and Age Group, February 2026 [notes 1, 2]</t>
  </si>
  <si>
    <t>Weekly Benefit Payment</t>
  </si>
  <si>
    <t>1. Less than £20.00</t>
  </si>
  <si>
    <t>2. £20.00 to £40.00</t>
  </si>
  <si>
    <t>3. £40.00 to £60.00</t>
  </si>
  <si>
    <t>4. £60.00 to £80.00</t>
  </si>
  <si>
    <t>5. £80.00 to £100.00</t>
  </si>
  <si>
    <t>6. £100.00 to £150.00</t>
  </si>
  <si>
    <t>7. £150.00 and over</t>
  </si>
  <si>
    <t>8. Nil/Unknown</t>
  </si>
  <si>
    <t>Table 9: Carer's Allowance Claimants Time Series by Duration of Claim, February 2021 to February 2026 [note 1]</t>
  </si>
  <si>
    <t>Unknown</t>
  </si>
  <si>
    <t>Under 3 months</t>
  </si>
  <si>
    <t>3 to under 6 months</t>
  </si>
  <si>
    <t>6 to under 12 months</t>
  </si>
  <si>
    <t>1 to under 2 years</t>
  </si>
  <si>
    <t>2 to under 5 years</t>
  </si>
  <si>
    <t>5 years or over</t>
  </si>
  <si>
    <t>Table 10: Carer's Allowance Recipients Time Series by Average Weekly Benefit Payment, February 2021 to February 2026 [notes 1, 3]</t>
  </si>
  <si>
    <t>Average Weekly Benefit (£)</t>
  </si>
  <si>
    <t>Table 11: Carer's Allowance Claimants and Recipients by Parliamentary Constituency, February 2026 [notes 1, 6]</t>
  </si>
  <si>
    <t>Belfast East</t>
  </si>
  <si>
    <t>Belfast North</t>
  </si>
  <si>
    <t>Belfast South And Mid Down</t>
  </si>
  <si>
    <t>Belfast West</t>
  </si>
  <si>
    <t>East Antrim</t>
  </si>
  <si>
    <t>East Londonderry</t>
  </si>
  <si>
    <t>Fermanagh And South Tyrone</t>
  </si>
  <si>
    <t>Foyle</t>
  </si>
  <si>
    <t>Lagan Valley</t>
  </si>
  <si>
    <t>Mid Ulster</t>
  </si>
  <si>
    <t>Newry And Armagh</t>
  </si>
  <si>
    <t>North Antrim</t>
  </si>
  <si>
    <t>North Down</t>
  </si>
  <si>
    <t>South Antrim</t>
  </si>
  <si>
    <t>South Down</t>
  </si>
  <si>
    <t>Strangford</t>
  </si>
  <si>
    <t>Upper Bann</t>
  </si>
  <si>
    <t>West Tyrone</t>
  </si>
  <si>
    <t>Table 12: Carer's Allowance Claimants by Local Government District, February 2026 [notes 1, 4, 5]</t>
  </si>
  <si>
    <t>Two cells in this table are empty because data was not collated for these variables.</t>
  </si>
  <si>
    <t>Eligible Population (16+)</t>
  </si>
  <si>
    <t>% of Eligible Population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</si>
  <si>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</si>
  <si>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</si>
  <si>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</si>
  <si>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</si>
  <si>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</si>
  <si>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</si>
  <si>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</si>
  <si>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</si>
  <si>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</si>
  <si>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Newry, Mourne and Down</t>
  </si>
  <si>
    <t>Table</t>
  </si>
  <si>
    <t>Table Description</t>
  </si>
  <si>
    <t>Contact</t>
  </si>
  <si>
    <t>Analytics Division</t>
  </si>
  <si>
    <t>Department for Communities</t>
  </si>
  <si>
    <t>Level 6, Causeway Exchange</t>
  </si>
  <si>
    <t>1-7 Bedford Street</t>
  </si>
  <si>
    <t>BT2 7EG</t>
  </si>
  <si>
    <t>Telephone:</t>
  </si>
  <si>
    <t>028 90515424</t>
  </si>
  <si>
    <t>Email:</t>
  </si>
  <si>
    <t>Further Information</t>
  </si>
  <si>
    <t>Link to further information on Benefit Statistics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</si>
</sst>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yyyy"/>
    <numFmt numFmtId="165" formatCode="#0.0"/>
  </numFmts>
  <fonts count="6" x14ac:knownFonts="1">
    <font>
      <sz val="12"/>
      <color rgb="FF000000"/>
      <name val="Arial"/>
    </font>
    <font>
      <b/>
      <sz val="16"/>
      <color rgb="FF000000"/>
      <name val="Arial"/>
    </font>
    <font>
      <u/>
      <sz val="12"/>
      <color theme="10"/>
      <name val="Arial"/>
    </font>
    <font>
      <b/>
      <sz val="12"/>
      <color rgb="FF000000"/>
      <name val="Arial"/>
    </font>
    <font>
      <b/>
      <sz val="14"/>
      <color rgb="FF000000"/>
      <name val="Arial"/>
    </font>
    <font>
      <u/>
      <sz val="12"/>
      <color rgb="FF0000FF"/>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left" wrapText="1"/>
    </xf>
    <xf numFmtId="0" fontId="0" fillId="0" borderId="0" xfId="0" applyAlignment="1">
      <alignment wrapText="1"/>
    </xf>
    <xf numFmtId="0" fontId="4" fillId="0" borderId="0" xfId="0" applyFont="1"/>
    <xf numFmtId="0" fontId="3" fillId="0" borderId="0" xfId="0" applyFont="1" applyAlignment="1">
      <alignment horizontal="center" vertical="top" wrapText="1"/>
    </xf>
    <xf numFmtId="0" fontId="3" fillId="0" borderId="0" xfId="0" applyFont="1" applyAlignment="1">
      <alignment horizontal="right" wrapText="1"/>
    </xf>
    <xf numFmtId="164" fontId="3" fillId="0" borderId="0" xfId="0" applyNumberFormat="1" applyFont="1" applyAlignment="1">
      <alignment horizontal="left"/>
    </xf>
    <xf numFmtId="3" fontId="0" fillId="0" borderId="0" xfId="0" applyNumberFormat="1" applyAlignment="1">
      <alignment horizontal="right"/>
    </xf>
    <xf numFmtId="4" fontId="0" fillId="0" borderId="0" xfId="0" applyNumberFormat="1" applyAlignment="1">
      <alignment horizontal="right"/>
    </xf>
    <xf numFmtId="165" fontId="0" fillId="0" borderId="0" xfId="0" applyNumberFormat="1" applyAlignment="1">
      <alignment horizontal="right"/>
    </xf>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671200" cy="1098000"/>
    <xdr:pic>
      <xdr:nvPicPr>
        <xdr:cNvPr id="2" name="Picture 1" descr="DfC logo">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2</xdr:col>
      <xdr:colOff>0</xdr:colOff>
      <xdr:row>0</xdr:row>
      <xdr:rowOff>0</xdr:rowOff>
    </xdr:from>
    <xdr:ext cx="3391200" cy="633600"/>
    <xdr:pic>
      <xdr:nvPicPr>
        <xdr:cNvPr id="3" name="Picture 2" descr="NISRA logo">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7</xdr:col>
      <xdr:colOff>0</xdr:colOff>
      <xdr:row>0</xdr:row>
      <xdr:rowOff>0</xdr:rowOff>
    </xdr:from>
    <xdr:ext cx="658800" cy="676800"/>
    <xdr:pic>
      <xdr:nvPicPr>
        <xdr:cNvPr id="4" name="Picture 3" descr="Official Statistics logo">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general_info" displayName="general_info" ref="A24:B38" totalsRowShown="0">
  <tableColumns count="2">
    <tableColumn id="1" xr3:uid="{00000000-0010-0000-0000-000001000000}" name="Variable"/>
    <tableColumn id="2" xr3:uid="{00000000-0010-0000-0000-000002000000}" name="Information on variable"/>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7" displayName="table7" ref="A4:D7" totalsRowShown="0">
  <tableColumns count="4">
    <tableColumn id="1" xr3:uid="{00000000-0010-0000-0900-000001000000}" name="Age Group"/>
    <tableColumn id="2" xr3:uid="{00000000-0010-0000-0900-000002000000}" name="Female"/>
    <tableColumn id="3" xr3:uid="{00000000-0010-0000-0900-000003000000}" name="Male"/>
    <tableColumn id="4" xr3:uid="{00000000-0010-0000-0900-000004000000}" name="Total"/>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8" displayName="table8" ref="A4:D13" totalsRowShown="0">
  <tableColumns count="4">
    <tableColumn id="1" xr3:uid="{00000000-0010-0000-0A00-000001000000}" name="Weekly Benefit Payment"/>
    <tableColumn id="2" xr3:uid="{00000000-0010-0000-0A00-000002000000}" name="Pension Age"/>
    <tableColumn id="3" xr3:uid="{00000000-0010-0000-0A00-000003000000}" name="Working Age"/>
    <tableColumn id="4" xr3:uid="{00000000-0010-0000-0A00-000004000000}" name="Total"/>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9" displayName="table9" ref="A4:I25" totalsRowShown="0">
  <tableColumns count="9">
    <tableColumn id="1" xr3:uid="{00000000-0010-0000-0B00-000001000000}" name="Date"/>
    <tableColumn id="2" xr3:uid="{00000000-0010-0000-0B00-000002000000}" name="Unknown"/>
    <tableColumn id="3" xr3:uid="{00000000-0010-0000-0B00-000003000000}" name="Under 3 months"/>
    <tableColumn id="4" xr3:uid="{00000000-0010-0000-0B00-000004000000}" name="3 to under 6 months"/>
    <tableColumn id="5" xr3:uid="{00000000-0010-0000-0B00-000005000000}" name="6 to under 12 months"/>
    <tableColumn id="6" xr3:uid="{00000000-0010-0000-0B00-000006000000}" name="1 to under 2 years"/>
    <tableColumn id="7" xr3:uid="{00000000-0010-0000-0B00-000007000000}" name="2 to under 5 years"/>
    <tableColumn id="8" xr3:uid="{00000000-0010-0000-0B00-000008000000}" name="5 years or over"/>
    <tableColumn id="9" xr3:uid="{00000000-0010-0000-0B00-000009000000}" name="Total"/>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10" displayName="table10" ref="A4:C25" totalsRowShown="0">
  <tableColumns count="3">
    <tableColumn id="1" xr3:uid="{00000000-0010-0000-0C00-000001000000}" name="Date"/>
    <tableColumn id="2" xr3:uid="{00000000-0010-0000-0C00-000002000000}" name="Recipients"/>
    <tableColumn id="3" xr3:uid="{00000000-0010-0000-0C00-000003000000}" name="Average Weekly Benefit (£)"/>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11" displayName="table11" ref="A4:C24" totalsRowShown="0">
  <tableColumns count="3">
    <tableColumn id="1" xr3:uid="{00000000-0010-0000-0D00-000001000000}" name="Parliamentary Constituency"/>
    <tableColumn id="2" xr3:uid="{00000000-0010-0000-0D00-000002000000}" name="Claimants"/>
    <tableColumn id="3" xr3:uid="{00000000-0010-0000-0D00-000003000000}" name="Recipients"/>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12" displayName="table12" ref="A5:D18" totalsRowShown="0">
  <tableColumns count="4">
    <tableColumn id="1" xr3:uid="{00000000-0010-0000-0E00-000001000000}" name="Local Government District"/>
    <tableColumn id="2" xr3:uid="{00000000-0010-0000-0E00-000002000000}" name="Claimants"/>
    <tableColumn id="3" xr3:uid="{00000000-0010-0000-0E00-000003000000}" name="Eligible Population (16+)"/>
    <tableColumn id="4" xr3:uid="{00000000-0010-0000-0E00-000004000000}" name="% of Eligible Populatio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1000000}" name="contents_table" displayName="contents_table" ref="A6:B19" totalsRowShown="0">
  <tableColumns count="2">
    <tableColumn id="1" xr3:uid="{00000000-0010-0000-0100-000001000000}" name="Table"/>
    <tableColumn id="2" xr3:uid="{00000000-0010-0000-0100-000002000000}" name="Table Descriptio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notes" displayName="notes" ref="A3:B9" totalsRowShown="0">
  <tableColumns count="2">
    <tableColumn id="1" xr3:uid="{00000000-0010-0000-0200-000001000000}" name="Note number"/>
    <tableColumn id="2" xr3:uid="{00000000-0010-0000-0200-000002000000}" name="Note text"/>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 displayName="table1" ref="A4:D25" totalsRowShown="0">
  <tableColumns count="4">
    <tableColumn id="1" xr3:uid="{00000000-0010-0000-0300-000001000000}" name="Date"/>
    <tableColumn id="2" xr3:uid="{00000000-0010-0000-0300-000002000000}" name="All Claimants"/>
    <tableColumn id="3" xr3:uid="{00000000-0010-0000-0300-000003000000}" name="Recipients"/>
    <tableColumn id="4" xr3:uid="{00000000-0010-0000-0300-000004000000}" name="Credits Only"/>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 displayName="table2" ref="A4:D25" totalsRowShown="0">
  <tableColumns count="4">
    <tableColumn id="1" xr3:uid="{00000000-0010-0000-0400-000001000000}" name="Date"/>
    <tableColumn id="2" xr3:uid="{00000000-0010-0000-0400-000002000000}" name="Female"/>
    <tableColumn id="3" xr3:uid="{00000000-0010-0000-0400-000003000000}" name="Male"/>
    <tableColumn id="4" xr3:uid="{00000000-0010-0000-0400-000004000000}" name="Total"/>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 displayName="table3" ref="A4:D25" totalsRowShown="0">
  <tableColumns count="4">
    <tableColumn id="1" xr3:uid="{00000000-0010-0000-0500-000001000000}" name="Date"/>
    <tableColumn id="2" xr3:uid="{00000000-0010-0000-0500-000002000000}" name="Female"/>
    <tableColumn id="3" xr3:uid="{00000000-0010-0000-0500-000003000000}" name="Male"/>
    <tableColumn id="4" xr3:uid="{00000000-0010-0000-0500-000004000000}" name="Total"/>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4" displayName="table4" ref="A4:D20" totalsRowShown="0">
  <tableColumns count="4">
    <tableColumn id="1" xr3:uid="{00000000-0010-0000-0600-000001000000}" name="Age Band"/>
    <tableColumn id="2" xr3:uid="{00000000-0010-0000-0600-000002000000}" name="Female"/>
    <tableColumn id="3" xr3:uid="{00000000-0010-0000-0600-000003000000}" name="Male"/>
    <tableColumn id="4" xr3:uid="{00000000-0010-0000-0600-000004000000}" name="Total"/>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5" displayName="table5" ref="A4:D7" totalsRowShown="0">
  <tableColumns count="4">
    <tableColumn id="1" xr3:uid="{00000000-0010-0000-0700-000001000000}" name="Age Group"/>
    <tableColumn id="2" xr3:uid="{00000000-0010-0000-0700-000002000000}" name="Female"/>
    <tableColumn id="3" xr3:uid="{00000000-0010-0000-0700-000003000000}" name="Male"/>
    <tableColumn id="4" xr3:uid="{00000000-0010-0000-0700-000004000000}" name="Total"/>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6" displayName="table6" ref="A4:D15" totalsRowShown="0">
  <tableColumns count="4">
    <tableColumn id="1" xr3:uid="{00000000-0010-0000-0800-000001000000}" name="Age Band"/>
    <tableColumn id="2" xr3:uid="{00000000-0010-0000-0800-000002000000}" name="Female"/>
    <tableColumn id="3" xr3:uid="{00000000-0010-0000-0800-000003000000}" name="Male"/>
    <tableColumn id="4" xr3:uid="{00000000-0010-0000-0800-000004000000}" name="Total"/>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consultations.nidirect.gov.uk/dfc/benefit-statistics-summary-user-survey/" TargetMode="External"/><Relationship Id="rId1" Type="http://schemas.openxmlformats.org/officeDocument/2006/relationships/hyperlink" Target="mailto:analyticsdivision@communities-ni.gov.uk"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communities-ni.gov.uk/topics/benefits-statistics" TargetMode="External"/><Relationship Id="rId1" Type="http://schemas.openxmlformats.org/officeDocument/2006/relationships/hyperlink" Target="mailto:analyticsdivision@communities-ni.gov.uk"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EE8AA"/>
  </sheetPr>
  <dimension ref="A1:A12"/>
  <sheetViews>
    <sheetView workbookViewId="0"/>
  </sheetViews>
  <sheetFormatPr defaultColWidth="11.54296875" defaultRowHeight="15" x14ac:dyDescent="0.25"/>
  <cols>
    <col min="1" max="1" width="85.6328125" customWidth="1"/>
  </cols>
  <sheetData>
    <row r="1" spans="1:1" ht="21" x14ac:dyDescent="0.4">
      <c r="A1" s="1" t="s">
        <v>0</v>
      </c>
    </row>
    <row r="2" spans="1:1" ht="24.9" customHeight="1" x14ac:dyDescent="0.25">
      <c r="A2" t="s">
        <v>1</v>
      </c>
    </row>
    <row r="3" spans="1:1" x14ac:dyDescent="0.25">
      <c r="A3" t="s">
        <v>2</v>
      </c>
    </row>
    <row r="4" spans="1:1" ht="24.9" customHeight="1" x14ac:dyDescent="0.25">
      <c r="A4" t="s">
        <v>3</v>
      </c>
    </row>
    <row r="5" spans="1:1" x14ac:dyDescent="0.25">
      <c r="A5" t="s">
        <v>4</v>
      </c>
    </row>
    <row r="6" spans="1:1" x14ac:dyDescent="0.25">
      <c r="A6" t="s">
        <v>5</v>
      </c>
    </row>
    <row r="7" spans="1:1" ht="24.9" customHeight="1" x14ac:dyDescent="0.25">
      <c r="A7" t="s">
        <v>6</v>
      </c>
    </row>
    <row r="8" spans="1:1" ht="24.9" customHeight="1" x14ac:dyDescent="0.25">
      <c r="A8" t="s">
        <v>7</v>
      </c>
    </row>
    <row r="9" spans="1:1" x14ac:dyDescent="0.25">
      <c r="A9" s="2" t="s">
        <v>11</v>
      </c>
    </row>
    <row r="10" spans="1:1" ht="24.9" customHeight="1" x14ac:dyDescent="0.25">
      <c r="A10" t="s">
        <v>8</v>
      </c>
    </row>
    <row r="11" spans="1:1" x14ac:dyDescent="0.25">
      <c r="A11" s="2" t="s">
        <v>10</v>
      </c>
    </row>
    <row r="12" spans="1:1" ht="24.9" customHeight="1" x14ac:dyDescent="0.25">
      <c r="A12" t="s">
        <v>9</v>
      </c>
    </row>
  </sheetData>
  <hyperlinks>
    <hyperlink ref="A11" r:id="rId1" xr:uid="{00000000-0004-0000-0000-000000000000}"/>
    <hyperlink ref="A9" r:id="rId2" xr:uid="{00000000-0004-0000-0000-000001000000}"/>
  </hyperlinks>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5"/>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111</v>
      </c>
    </row>
    <row r="2" spans="1:4" x14ac:dyDescent="0.25">
      <c r="A2" t="s">
        <v>83</v>
      </c>
    </row>
    <row r="3" spans="1:4" x14ac:dyDescent="0.25">
      <c r="A3" s="2" t="str">
        <f>HYPERLINK("#'Contents'!A13", "Return to table of contents")</f>
        <v>Return to table of contents</v>
      </c>
    </row>
    <row r="4" spans="1:4" ht="15.6" x14ac:dyDescent="0.3">
      <c r="A4" s="4" t="s">
        <v>91</v>
      </c>
      <c r="B4" s="8" t="s">
        <v>86</v>
      </c>
      <c r="C4" s="8" t="s">
        <v>87</v>
      </c>
      <c r="D4" s="8" t="s">
        <v>88</v>
      </c>
    </row>
    <row r="5" spans="1:4" ht="15.6" x14ac:dyDescent="0.3">
      <c r="A5" s="4" t="s">
        <v>92</v>
      </c>
      <c r="B5" s="10">
        <v>1070</v>
      </c>
      <c r="C5" s="10">
        <v>940</v>
      </c>
      <c r="D5" s="10">
        <v>2010</v>
      </c>
    </row>
    <row r="6" spans="1:4" ht="15.6" x14ac:dyDescent="0.3">
      <c r="A6" s="4" t="s">
        <v>93</v>
      </c>
      <c r="B6" s="10">
        <v>1420</v>
      </c>
      <c r="C6" s="10">
        <v>760</v>
      </c>
      <c r="D6" s="10">
        <v>2180</v>
      </c>
    </row>
    <row r="7" spans="1:4" ht="15.6" x14ac:dyDescent="0.3">
      <c r="A7" s="4" t="s">
        <v>94</v>
      </c>
      <c r="B7" s="10">
        <v>2840</v>
      </c>
      <c r="C7" s="10">
        <v>870</v>
      </c>
      <c r="D7" s="10">
        <v>3700</v>
      </c>
    </row>
    <row r="8" spans="1:4" ht="15.6" x14ac:dyDescent="0.3">
      <c r="A8" s="4" t="s">
        <v>95</v>
      </c>
      <c r="B8" s="10">
        <v>4370</v>
      </c>
      <c r="C8" s="10">
        <v>1220</v>
      </c>
      <c r="D8" s="10">
        <v>5580</v>
      </c>
    </row>
    <row r="9" spans="1:4" ht="15.6" x14ac:dyDescent="0.3">
      <c r="A9" s="4" t="s">
        <v>96</v>
      </c>
      <c r="B9" s="10">
        <v>4420</v>
      </c>
      <c r="C9" s="10">
        <v>1410</v>
      </c>
      <c r="D9" s="10">
        <v>5840</v>
      </c>
    </row>
    <row r="10" spans="1:4" ht="15.6" x14ac:dyDescent="0.3">
      <c r="A10" s="4" t="s">
        <v>97</v>
      </c>
      <c r="B10" s="10">
        <v>3840</v>
      </c>
      <c r="C10" s="10">
        <v>1420</v>
      </c>
      <c r="D10" s="10">
        <v>5260</v>
      </c>
    </row>
    <row r="11" spans="1:4" ht="15.6" x14ac:dyDescent="0.3">
      <c r="A11" s="4" t="s">
        <v>98</v>
      </c>
      <c r="B11" s="10">
        <v>3780</v>
      </c>
      <c r="C11" s="10">
        <v>1690</v>
      </c>
      <c r="D11" s="10">
        <v>5470</v>
      </c>
    </row>
    <row r="12" spans="1:4" ht="15.6" x14ac:dyDescent="0.3">
      <c r="A12" s="4" t="s">
        <v>99</v>
      </c>
      <c r="B12" s="10">
        <v>4290</v>
      </c>
      <c r="C12" s="10">
        <v>2200</v>
      </c>
      <c r="D12" s="10">
        <v>6490</v>
      </c>
    </row>
    <row r="13" spans="1:4" ht="15.6" x14ac:dyDescent="0.3">
      <c r="A13" s="4" t="s">
        <v>100</v>
      </c>
      <c r="B13" s="10">
        <v>5960</v>
      </c>
      <c r="C13" s="10">
        <v>3250</v>
      </c>
      <c r="D13" s="10">
        <v>9200</v>
      </c>
    </row>
    <row r="14" spans="1:4" ht="15.6" x14ac:dyDescent="0.3">
      <c r="A14" s="4" t="s">
        <v>112</v>
      </c>
      <c r="B14" s="10">
        <v>180</v>
      </c>
      <c r="C14" s="10">
        <v>110</v>
      </c>
      <c r="D14" s="10">
        <v>290</v>
      </c>
    </row>
    <row r="15" spans="1:4" ht="15.6" x14ac:dyDescent="0.3">
      <c r="A15" s="4" t="s">
        <v>88</v>
      </c>
      <c r="B15" s="10">
        <v>32160</v>
      </c>
      <c r="C15" s="10">
        <v>13860</v>
      </c>
      <c r="D15" s="10">
        <v>46020</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7"/>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113</v>
      </c>
    </row>
    <row r="2" spans="1:4" x14ac:dyDescent="0.25">
      <c r="A2" t="s">
        <v>83</v>
      </c>
    </row>
    <row r="3" spans="1:4" x14ac:dyDescent="0.25">
      <c r="A3" s="2" t="str">
        <f>HYPERLINK("#'Contents'!A14", "Return to table of contents")</f>
        <v>Return to table of contents</v>
      </c>
    </row>
    <row r="4" spans="1:4" ht="15.6" x14ac:dyDescent="0.3">
      <c r="A4" s="4" t="s">
        <v>108</v>
      </c>
      <c r="B4" s="8" t="s">
        <v>86</v>
      </c>
      <c r="C4" s="8" t="s">
        <v>87</v>
      </c>
      <c r="D4" s="8" t="s">
        <v>88</v>
      </c>
    </row>
    <row r="5" spans="1:4" ht="15.6" x14ac:dyDescent="0.3">
      <c r="A5" s="4" t="s">
        <v>109</v>
      </c>
      <c r="B5" s="10">
        <v>180</v>
      </c>
      <c r="C5" s="10">
        <v>110</v>
      </c>
      <c r="D5" s="10">
        <v>290</v>
      </c>
    </row>
    <row r="6" spans="1:4" ht="15.6" x14ac:dyDescent="0.3">
      <c r="A6" s="4" t="s">
        <v>110</v>
      </c>
      <c r="B6" s="10">
        <v>31980</v>
      </c>
      <c r="C6" s="10">
        <v>13750</v>
      </c>
      <c r="D6" s="10">
        <v>45730</v>
      </c>
    </row>
    <row r="7" spans="1:4" ht="15.6" x14ac:dyDescent="0.3">
      <c r="A7" s="4" t="s">
        <v>88</v>
      </c>
      <c r="B7" s="10">
        <v>32160</v>
      </c>
      <c r="C7" s="10">
        <v>13860</v>
      </c>
      <c r="D7" s="10">
        <v>46020</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3"/>
  <sheetViews>
    <sheetView workbookViewId="0"/>
  </sheetViews>
  <sheetFormatPr defaultColWidth="11.54296875" defaultRowHeight="15" x14ac:dyDescent="0.25"/>
  <cols>
    <col min="1" max="1" width="20.36328125" customWidth="1"/>
    <col min="2" max="4" width="12.6328125" customWidth="1"/>
  </cols>
  <sheetData>
    <row r="1" spans="1:4" ht="15.6" x14ac:dyDescent="0.3">
      <c r="A1" s="3" t="s">
        <v>114</v>
      </c>
    </row>
    <row r="2" spans="1:4" x14ac:dyDescent="0.25">
      <c r="A2" t="s">
        <v>83</v>
      </c>
    </row>
    <row r="3" spans="1:4" x14ac:dyDescent="0.25">
      <c r="A3" s="2" t="str">
        <f>HYPERLINK("#'Contents'!A15", "Return to table of contents")</f>
        <v>Return to table of contents</v>
      </c>
    </row>
    <row r="4" spans="1:4" ht="31.2" x14ac:dyDescent="0.3">
      <c r="A4" s="4" t="s">
        <v>115</v>
      </c>
      <c r="B4" s="8" t="s">
        <v>109</v>
      </c>
      <c r="C4" s="8" t="s">
        <v>110</v>
      </c>
      <c r="D4" s="8" t="s">
        <v>88</v>
      </c>
    </row>
    <row r="5" spans="1:4" ht="15.6" x14ac:dyDescent="0.3">
      <c r="A5" s="4" t="s">
        <v>116</v>
      </c>
      <c r="B5" s="10">
        <v>50</v>
      </c>
      <c r="C5" s="10">
        <v>10</v>
      </c>
      <c r="D5" s="10">
        <v>60</v>
      </c>
    </row>
    <row r="6" spans="1:4" ht="15.6" x14ac:dyDescent="0.3">
      <c r="A6" s="4" t="s">
        <v>117</v>
      </c>
      <c r="B6" s="10">
        <v>10</v>
      </c>
      <c r="C6" s="10">
        <v>20</v>
      </c>
      <c r="D6" s="10">
        <v>30</v>
      </c>
    </row>
    <row r="7" spans="1:4" ht="15.6" x14ac:dyDescent="0.3">
      <c r="A7" s="4" t="s">
        <v>118</v>
      </c>
      <c r="B7" s="10">
        <v>10</v>
      </c>
      <c r="C7" s="10">
        <v>10</v>
      </c>
      <c r="D7" s="10">
        <v>20</v>
      </c>
    </row>
    <row r="8" spans="1:4" ht="15.6" x14ac:dyDescent="0.3">
      <c r="A8" s="4" t="s">
        <v>119</v>
      </c>
      <c r="B8" s="10">
        <v>0</v>
      </c>
      <c r="C8" s="10">
        <v>10</v>
      </c>
      <c r="D8" s="10">
        <v>10</v>
      </c>
    </row>
    <row r="9" spans="1:4" ht="15.6" x14ac:dyDescent="0.3">
      <c r="A9" s="4" t="s">
        <v>120</v>
      </c>
      <c r="B9" s="10">
        <v>220</v>
      </c>
      <c r="C9" s="10">
        <v>45680</v>
      </c>
      <c r="D9" s="10">
        <v>45900</v>
      </c>
    </row>
    <row r="10" spans="1:4" ht="15.6" x14ac:dyDescent="0.3">
      <c r="A10" s="4" t="s">
        <v>121</v>
      </c>
      <c r="B10" s="10">
        <v>0</v>
      </c>
      <c r="C10" s="10">
        <v>0</v>
      </c>
      <c r="D10" s="10">
        <v>0</v>
      </c>
    </row>
    <row r="11" spans="1:4" ht="15.6" x14ac:dyDescent="0.3">
      <c r="A11" s="4" t="s">
        <v>122</v>
      </c>
      <c r="B11" s="10">
        <v>0</v>
      </c>
      <c r="C11" s="10">
        <v>0</v>
      </c>
      <c r="D11" s="10">
        <v>0</v>
      </c>
    </row>
    <row r="12" spans="1:4" ht="15.6" x14ac:dyDescent="0.3">
      <c r="A12" s="4" t="s">
        <v>123</v>
      </c>
      <c r="B12" s="10">
        <v>25190</v>
      </c>
      <c r="C12" s="10">
        <v>4440</v>
      </c>
      <c r="D12" s="10">
        <v>29630</v>
      </c>
    </row>
    <row r="13" spans="1:4" ht="15.6" x14ac:dyDescent="0.3">
      <c r="A13" s="4" t="s">
        <v>88</v>
      </c>
      <c r="B13" s="10">
        <v>25480</v>
      </c>
      <c r="C13" s="10">
        <v>50170</v>
      </c>
      <c r="D13" s="10">
        <v>75640</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5"/>
  <sheetViews>
    <sheetView workbookViewId="0"/>
  </sheetViews>
  <sheetFormatPr defaultColWidth="11.54296875" defaultRowHeight="15" x14ac:dyDescent="0.25"/>
  <cols>
    <col min="1" max="1" width="15.6328125" customWidth="1"/>
    <col min="2" max="9" width="12.6328125" customWidth="1"/>
  </cols>
  <sheetData>
    <row r="1" spans="1:9" ht="15.6" x14ac:dyDescent="0.3">
      <c r="A1" s="3" t="s">
        <v>124</v>
      </c>
    </row>
    <row r="2" spans="1:9" x14ac:dyDescent="0.25">
      <c r="A2" t="s">
        <v>83</v>
      </c>
    </row>
    <row r="3" spans="1:9" x14ac:dyDescent="0.25">
      <c r="A3" s="2" t="str">
        <f>HYPERLINK("#'Contents'!A16", "Return to table of contents")</f>
        <v>Return to table of contents</v>
      </c>
    </row>
    <row r="4" spans="1:9" ht="31.2" x14ac:dyDescent="0.3">
      <c r="A4" s="4" t="s">
        <v>43</v>
      </c>
      <c r="B4" s="8" t="s">
        <v>125</v>
      </c>
      <c r="C4" s="8" t="s">
        <v>126</v>
      </c>
      <c r="D4" s="8" t="s">
        <v>127</v>
      </c>
      <c r="E4" s="8" t="s">
        <v>128</v>
      </c>
      <c r="F4" s="8" t="s">
        <v>129</v>
      </c>
      <c r="G4" s="8" t="s">
        <v>130</v>
      </c>
      <c r="H4" s="8" t="s">
        <v>131</v>
      </c>
      <c r="I4" s="8" t="s">
        <v>88</v>
      </c>
    </row>
    <row r="5" spans="1:9" ht="15.6" x14ac:dyDescent="0.3">
      <c r="A5" s="9">
        <v>44255</v>
      </c>
      <c r="B5" s="10">
        <v>330</v>
      </c>
      <c r="C5" s="10">
        <v>680</v>
      </c>
      <c r="D5" s="10">
        <v>2020</v>
      </c>
      <c r="E5" s="10">
        <v>3660</v>
      </c>
      <c r="F5" s="10">
        <v>8300</v>
      </c>
      <c r="G5" s="10">
        <v>21630</v>
      </c>
      <c r="H5" s="10">
        <v>38580</v>
      </c>
      <c r="I5" s="10">
        <v>75210</v>
      </c>
    </row>
    <row r="6" spans="1:9" ht="15.6" x14ac:dyDescent="0.3">
      <c r="A6" s="9">
        <v>44347</v>
      </c>
      <c r="B6" s="10">
        <v>330</v>
      </c>
      <c r="C6" s="10">
        <v>930</v>
      </c>
      <c r="D6" s="10">
        <v>1940</v>
      </c>
      <c r="E6" s="10">
        <v>3990</v>
      </c>
      <c r="F6" s="10">
        <v>7440</v>
      </c>
      <c r="G6" s="10">
        <v>21210</v>
      </c>
      <c r="H6" s="10">
        <v>38870</v>
      </c>
      <c r="I6" s="10">
        <v>74690</v>
      </c>
    </row>
    <row r="7" spans="1:9" ht="15.6" x14ac:dyDescent="0.3">
      <c r="A7" s="9">
        <v>44439</v>
      </c>
      <c r="B7" s="10">
        <v>310</v>
      </c>
      <c r="C7" s="10">
        <v>1030</v>
      </c>
      <c r="D7" s="10">
        <v>2070</v>
      </c>
      <c r="E7" s="10">
        <v>4120</v>
      </c>
      <c r="F7" s="10">
        <v>6890</v>
      </c>
      <c r="G7" s="10">
        <v>21120</v>
      </c>
      <c r="H7" s="10">
        <v>39150</v>
      </c>
      <c r="I7" s="10">
        <v>74690</v>
      </c>
    </row>
    <row r="8" spans="1:9" ht="15.6" x14ac:dyDescent="0.3">
      <c r="A8" s="9">
        <v>44530</v>
      </c>
      <c r="B8" s="10">
        <v>300</v>
      </c>
      <c r="C8" s="10">
        <v>860</v>
      </c>
      <c r="D8" s="10">
        <v>2460</v>
      </c>
      <c r="E8" s="10">
        <v>4340</v>
      </c>
      <c r="F8" s="10">
        <v>6680</v>
      </c>
      <c r="G8" s="10">
        <v>21110</v>
      </c>
      <c r="H8" s="10">
        <v>39420</v>
      </c>
      <c r="I8" s="10">
        <v>75170</v>
      </c>
    </row>
    <row r="9" spans="1:9" ht="15.6" x14ac:dyDescent="0.3">
      <c r="A9" s="9">
        <v>44620</v>
      </c>
      <c r="B9" s="10">
        <v>300</v>
      </c>
      <c r="C9" s="10">
        <v>700</v>
      </c>
      <c r="D9" s="10">
        <v>2150</v>
      </c>
      <c r="E9" s="10">
        <v>4840</v>
      </c>
      <c r="F9" s="10">
        <v>6600</v>
      </c>
      <c r="G9" s="10">
        <v>20900</v>
      </c>
      <c r="H9" s="10">
        <v>39550</v>
      </c>
      <c r="I9" s="10">
        <v>75050</v>
      </c>
    </row>
    <row r="10" spans="1:9" ht="15.6" x14ac:dyDescent="0.3">
      <c r="A10" s="9">
        <v>44712</v>
      </c>
      <c r="B10" s="10">
        <v>290</v>
      </c>
      <c r="C10" s="10">
        <v>750</v>
      </c>
      <c r="D10" s="10">
        <v>1980</v>
      </c>
      <c r="E10" s="10">
        <v>4650</v>
      </c>
      <c r="F10" s="10">
        <v>7310</v>
      </c>
      <c r="G10" s="10">
        <v>20080</v>
      </c>
      <c r="H10" s="10">
        <v>40000</v>
      </c>
      <c r="I10" s="10">
        <v>75060</v>
      </c>
    </row>
    <row r="11" spans="1:9" ht="15.6" x14ac:dyDescent="0.3">
      <c r="A11" s="9">
        <v>44804</v>
      </c>
      <c r="B11" s="10">
        <v>280</v>
      </c>
      <c r="C11" s="10">
        <v>910</v>
      </c>
      <c r="D11" s="10">
        <v>2160</v>
      </c>
      <c r="E11" s="10">
        <v>4250</v>
      </c>
      <c r="F11" s="10">
        <v>7890</v>
      </c>
      <c r="G11" s="10">
        <v>19450</v>
      </c>
      <c r="H11" s="10">
        <v>40450</v>
      </c>
      <c r="I11" s="10">
        <v>75390</v>
      </c>
    </row>
    <row r="12" spans="1:9" ht="15.6" x14ac:dyDescent="0.3">
      <c r="A12" s="9">
        <v>44895</v>
      </c>
      <c r="B12" s="10">
        <v>270</v>
      </c>
      <c r="C12" s="10">
        <v>920</v>
      </c>
      <c r="D12" s="10">
        <v>2450</v>
      </c>
      <c r="E12" s="10">
        <v>4270</v>
      </c>
      <c r="F12" s="10">
        <v>8020</v>
      </c>
      <c r="G12" s="10">
        <v>18900</v>
      </c>
      <c r="H12" s="10">
        <v>40910</v>
      </c>
      <c r="I12" s="10">
        <v>75740</v>
      </c>
    </row>
    <row r="13" spans="1:9" ht="15.6" x14ac:dyDescent="0.3">
      <c r="A13" s="9">
        <v>44985</v>
      </c>
      <c r="B13" s="10">
        <v>260</v>
      </c>
      <c r="C13" s="10">
        <v>730</v>
      </c>
      <c r="D13" s="10">
        <v>2220</v>
      </c>
      <c r="E13" s="10">
        <v>4680</v>
      </c>
      <c r="F13" s="10">
        <v>8010</v>
      </c>
      <c r="G13" s="10">
        <v>18400</v>
      </c>
      <c r="H13" s="10">
        <v>41350</v>
      </c>
      <c r="I13" s="10">
        <v>75650</v>
      </c>
    </row>
    <row r="14" spans="1:9" ht="15.6" x14ac:dyDescent="0.3">
      <c r="A14" s="9">
        <v>45077</v>
      </c>
      <c r="B14" s="10">
        <v>250</v>
      </c>
      <c r="C14" s="10">
        <v>800</v>
      </c>
      <c r="D14" s="10">
        <v>2150</v>
      </c>
      <c r="E14" s="10">
        <v>4840</v>
      </c>
      <c r="F14" s="10">
        <v>7800</v>
      </c>
      <c r="G14" s="10">
        <v>17980</v>
      </c>
      <c r="H14" s="10">
        <v>41820</v>
      </c>
      <c r="I14" s="10">
        <v>75650</v>
      </c>
    </row>
    <row r="15" spans="1:9" ht="15.6" x14ac:dyDescent="0.3">
      <c r="A15" s="9">
        <v>45169</v>
      </c>
      <c r="B15" s="10">
        <v>250</v>
      </c>
      <c r="C15" s="10">
        <v>750</v>
      </c>
      <c r="D15" s="10">
        <v>2290</v>
      </c>
      <c r="E15" s="10">
        <v>4660</v>
      </c>
      <c r="F15" s="10">
        <v>7850</v>
      </c>
      <c r="G15" s="10">
        <v>17760</v>
      </c>
      <c r="H15" s="10">
        <v>42380</v>
      </c>
      <c r="I15" s="10">
        <v>75930</v>
      </c>
    </row>
    <row r="16" spans="1:9" ht="15.6" x14ac:dyDescent="0.3">
      <c r="A16" s="9">
        <v>45260</v>
      </c>
      <c r="B16" s="10">
        <v>240</v>
      </c>
      <c r="C16" s="10">
        <v>750</v>
      </c>
      <c r="D16" s="10">
        <v>2320</v>
      </c>
      <c r="E16" s="10">
        <v>4780</v>
      </c>
      <c r="F16" s="10">
        <v>8020</v>
      </c>
      <c r="G16" s="10">
        <v>17390</v>
      </c>
      <c r="H16" s="10">
        <v>42930</v>
      </c>
      <c r="I16" s="10">
        <v>76420</v>
      </c>
    </row>
    <row r="17" spans="1:9" ht="15.6" x14ac:dyDescent="0.3">
      <c r="A17" s="9">
        <v>45351</v>
      </c>
      <c r="B17" s="10">
        <v>240</v>
      </c>
      <c r="C17" s="10">
        <v>600</v>
      </c>
      <c r="D17" s="10">
        <v>2060</v>
      </c>
      <c r="E17" s="10">
        <v>4980</v>
      </c>
      <c r="F17" s="10">
        <v>8270</v>
      </c>
      <c r="G17" s="10">
        <v>17020</v>
      </c>
      <c r="H17" s="10">
        <v>43210</v>
      </c>
      <c r="I17" s="10">
        <v>76370</v>
      </c>
    </row>
    <row r="18" spans="1:9" ht="15.6" x14ac:dyDescent="0.3">
      <c r="A18" s="9">
        <v>45443</v>
      </c>
      <c r="B18" s="10">
        <v>230</v>
      </c>
      <c r="C18" s="10">
        <v>770</v>
      </c>
      <c r="D18" s="10">
        <v>2120</v>
      </c>
      <c r="E18" s="10">
        <v>4690</v>
      </c>
      <c r="F18" s="10">
        <v>8570</v>
      </c>
      <c r="G18" s="10">
        <v>16850</v>
      </c>
      <c r="H18" s="10">
        <v>43450</v>
      </c>
      <c r="I18" s="10">
        <v>76690</v>
      </c>
    </row>
    <row r="19" spans="1:9" ht="15.6" x14ac:dyDescent="0.3">
      <c r="A19" s="9">
        <v>45535</v>
      </c>
      <c r="B19" s="10">
        <v>230</v>
      </c>
      <c r="C19" s="10">
        <v>750</v>
      </c>
      <c r="D19" s="10">
        <v>2150</v>
      </c>
      <c r="E19" s="10">
        <v>4500</v>
      </c>
      <c r="F19" s="10">
        <v>8570</v>
      </c>
      <c r="G19" s="10">
        <v>16950</v>
      </c>
      <c r="H19" s="10">
        <v>43730</v>
      </c>
      <c r="I19" s="10">
        <v>76890</v>
      </c>
    </row>
    <row r="20" spans="1:9" ht="15.6" x14ac:dyDescent="0.3">
      <c r="A20" s="9">
        <v>45626</v>
      </c>
      <c r="B20" s="10">
        <v>220</v>
      </c>
      <c r="C20" s="10">
        <v>900</v>
      </c>
      <c r="D20" s="10">
        <v>2400</v>
      </c>
      <c r="E20" s="10">
        <v>4570</v>
      </c>
      <c r="F20" s="10">
        <v>8420</v>
      </c>
      <c r="G20" s="10">
        <v>16930</v>
      </c>
      <c r="H20" s="10">
        <v>43850</v>
      </c>
      <c r="I20" s="10">
        <v>77290</v>
      </c>
    </row>
    <row r="21" spans="1:9" ht="15.6" x14ac:dyDescent="0.3">
      <c r="A21" s="9">
        <v>45716</v>
      </c>
      <c r="B21" s="10">
        <v>210</v>
      </c>
      <c r="C21" s="10">
        <v>860</v>
      </c>
      <c r="D21" s="10">
        <v>2150</v>
      </c>
      <c r="E21" s="10">
        <v>4810</v>
      </c>
      <c r="F21" s="10">
        <v>8420</v>
      </c>
      <c r="G21" s="10">
        <v>17240</v>
      </c>
      <c r="H21" s="10">
        <v>43780</v>
      </c>
      <c r="I21" s="10">
        <v>77460</v>
      </c>
    </row>
    <row r="22" spans="1:9" ht="15.6" x14ac:dyDescent="0.3">
      <c r="A22" s="9">
        <v>45808</v>
      </c>
      <c r="B22" s="10">
        <v>210</v>
      </c>
      <c r="C22" s="10">
        <v>790</v>
      </c>
      <c r="D22" s="10">
        <v>1980</v>
      </c>
      <c r="E22" s="10">
        <v>4690</v>
      </c>
      <c r="F22" s="10">
        <v>8190</v>
      </c>
      <c r="G22" s="10">
        <v>17860</v>
      </c>
      <c r="H22" s="10">
        <v>43640</v>
      </c>
      <c r="I22" s="10">
        <v>77360</v>
      </c>
    </row>
    <row r="23" spans="1:9" ht="15.6" x14ac:dyDescent="0.3">
      <c r="A23" s="9">
        <v>45900</v>
      </c>
      <c r="B23" s="10">
        <v>200</v>
      </c>
      <c r="C23" s="10">
        <v>870</v>
      </c>
      <c r="D23" s="10">
        <v>2050</v>
      </c>
      <c r="E23" s="10">
        <v>4260</v>
      </c>
      <c r="F23" s="10">
        <v>8230</v>
      </c>
      <c r="G23" s="10">
        <v>18230</v>
      </c>
      <c r="H23" s="10">
        <v>43440</v>
      </c>
      <c r="I23" s="10">
        <v>77290</v>
      </c>
    </row>
    <row r="24" spans="1:9" ht="15.6" x14ac:dyDescent="0.3">
      <c r="A24" s="9">
        <v>45991</v>
      </c>
      <c r="B24" s="10">
        <v>190</v>
      </c>
      <c r="C24" s="10">
        <v>950</v>
      </c>
      <c r="D24" s="10">
        <v>2190</v>
      </c>
      <c r="E24" s="10">
        <v>4120</v>
      </c>
      <c r="F24" s="10">
        <v>8140</v>
      </c>
      <c r="G24" s="10">
        <v>18220</v>
      </c>
      <c r="H24" s="10">
        <v>43000</v>
      </c>
      <c r="I24" s="10">
        <v>76820</v>
      </c>
    </row>
    <row r="25" spans="1:9" ht="15.6" x14ac:dyDescent="0.3">
      <c r="A25" s="9">
        <v>46081</v>
      </c>
      <c r="B25" s="10">
        <v>180</v>
      </c>
      <c r="C25" s="10">
        <v>670</v>
      </c>
      <c r="D25" s="10">
        <v>1750</v>
      </c>
      <c r="E25" s="10">
        <v>4190</v>
      </c>
      <c r="F25" s="10">
        <v>7730</v>
      </c>
      <c r="G25" s="10">
        <v>18290</v>
      </c>
      <c r="H25" s="10">
        <v>42850</v>
      </c>
      <c r="I25" s="10">
        <v>75640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5"/>
  <sheetViews>
    <sheetView workbookViewId="0"/>
  </sheetViews>
  <sheetFormatPr defaultColWidth="11.54296875" defaultRowHeight="15" x14ac:dyDescent="0.25"/>
  <cols>
    <col min="1" max="1" width="15.6328125" customWidth="1"/>
    <col min="2" max="3" width="12.6328125" customWidth="1"/>
  </cols>
  <sheetData>
    <row r="1" spans="1:3" ht="15.6" x14ac:dyDescent="0.3">
      <c r="A1" s="3" t="s">
        <v>132</v>
      </c>
    </row>
    <row r="2" spans="1:3" x14ac:dyDescent="0.25">
      <c r="A2" t="s">
        <v>83</v>
      </c>
    </row>
    <row r="3" spans="1:3" x14ac:dyDescent="0.25">
      <c r="A3" s="2" t="str">
        <f>HYPERLINK("#'Contents'!A17", "Return to table of contents")</f>
        <v>Return to table of contents</v>
      </c>
    </row>
    <row r="4" spans="1:3" ht="46.8" x14ac:dyDescent="0.3">
      <c r="A4" s="4" t="s">
        <v>43</v>
      </c>
      <c r="B4" s="8" t="s">
        <v>39</v>
      </c>
      <c r="C4" s="8" t="s">
        <v>133</v>
      </c>
    </row>
    <row r="5" spans="1:3" ht="15.6" x14ac:dyDescent="0.3">
      <c r="A5" s="9">
        <v>44255</v>
      </c>
      <c r="B5" s="10">
        <v>49460</v>
      </c>
      <c r="C5" s="11">
        <v>67.09</v>
      </c>
    </row>
    <row r="6" spans="1:3" ht="15.6" x14ac:dyDescent="0.3">
      <c r="A6" s="9">
        <v>44347</v>
      </c>
      <c r="B6" s="10">
        <v>48300</v>
      </c>
      <c r="C6" s="11">
        <v>67.47</v>
      </c>
    </row>
    <row r="7" spans="1:3" ht="15.6" x14ac:dyDescent="0.3">
      <c r="A7" s="9">
        <v>44439</v>
      </c>
      <c r="B7" s="10">
        <v>48520</v>
      </c>
      <c r="C7" s="11">
        <v>67.459999999999994</v>
      </c>
    </row>
    <row r="8" spans="1:3" ht="15.6" x14ac:dyDescent="0.3">
      <c r="A8" s="9">
        <v>44530</v>
      </c>
      <c r="B8" s="10">
        <v>48600</v>
      </c>
      <c r="C8" s="11">
        <v>67.47</v>
      </c>
    </row>
    <row r="9" spans="1:3" ht="15.6" x14ac:dyDescent="0.3">
      <c r="A9" s="9">
        <v>44620</v>
      </c>
      <c r="B9" s="10">
        <v>48540</v>
      </c>
      <c r="C9" s="11">
        <v>67.48</v>
      </c>
    </row>
    <row r="10" spans="1:3" ht="15.6" x14ac:dyDescent="0.3">
      <c r="A10" s="9">
        <v>44712</v>
      </c>
      <c r="B10" s="10">
        <v>47910</v>
      </c>
      <c r="C10" s="11">
        <v>69.61</v>
      </c>
    </row>
    <row r="11" spans="1:3" ht="15.6" x14ac:dyDescent="0.3">
      <c r="A11" s="9">
        <v>44804</v>
      </c>
      <c r="B11" s="10">
        <v>48320</v>
      </c>
      <c r="C11" s="11">
        <v>69.599999999999994</v>
      </c>
    </row>
    <row r="12" spans="1:3" ht="15.6" x14ac:dyDescent="0.3">
      <c r="A12" s="9">
        <v>44895</v>
      </c>
      <c r="B12" s="10">
        <v>48320</v>
      </c>
      <c r="C12" s="11">
        <v>69.59</v>
      </c>
    </row>
    <row r="13" spans="1:3" ht="15.6" x14ac:dyDescent="0.3">
      <c r="A13" s="9">
        <v>44985</v>
      </c>
      <c r="B13" s="10">
        <v>48210</v>
      </c>
      <c r="C13" s="11">
        <v>69.59</v>
      </c>
    </row>
    <row r="14" spans="1:3" ht="15.6" x14ac:dyDescent="0.3">
      <c r="A14" s="9">
        <v>45077</v>
      </c>
      <c r="B14" s="10">
        <v>47460</v>
      </c>
      <c r="C14" s="11">
        <v>76.64</v>
      </c>
    </row>
    <row r="15" spans="1:3" ht="15.6" x14ac:dyDescent="0.3">
      <c r="A15" s="9">
        <v>45169</v>
      </c>
      <c r="B15" s="10">
        <v>48100</v>
      </c>
      <c r="C15" s="11">
        <v>76.63</v>
      </c>
    </row>
    <row r="16" spans="1:3" ht="15.6" x14ac:dyDescent="0.3">
      <c r="A16" s="9">
        <v>45260</v>
      </c>
      <c r="B16" s="10">
        <v>48270</v>
      </c>
      <c r="C16" s="11">
        <v>76.63</v>
      </c>
    </row>
    <row r="17" spans="1:3" ht="15.6" x14ac:dyDescent="0.3">
      <c r="A17" s="9">
        <v>45351</v>
      </c>
      <c r="B17" s="10">
        <v>48220</v>
      </c>
      <c r="C17" s="11">
        <v>76.63</v>
      </c>
    </row>
    <row r="18" spans="1:3" ht="15.6" x14ac:dyDescent="0.3">
      <c r="A18" s="9">
        <v>45443</v>
      </c>
      <c r="B18" s="10">
        <v>47840</v>
      </c>
      <c r="C18" s="11">
        <v>81.790000000000006</v>
      </c>
    </row>
    <row r="19" spans="1:3" ht="15.6" x14ac:dyDescent="0.3">
      <c r="A19" s="9">
        <v>45535</v>
      </c>
      <c r="B19" s="10">
        <v>48180</v>
      </c>
      <c r="C19" s="11">
        <v>81.77</v>
      </c>
    </row>
    <row r="20" spans="1:3" ht="15.6" x14ac:dyDescent="0.3">
      <c r="A20" s="9">
        <v>45626</v>
      </c>
      <c r="B20" s="10">
        <v>48070</v>
      </c>
      <c r="C20" s="11">
        <v>81.77</v>
      </c>
    </row>
    <row r="21" spans="1:3" ht="15.6" x14ac:dyDescent="0.3">
      <c r="A21" s="9">
        <v>45716</v>
      </c>
      <c r="B21" s="10">
        <v>48000</v>
      </c>
      <c r="C21" s="11">
        <v>81.77</v>
      </c>
    </row>
    <row r="22" spans="1:3" ht="15.6" x14ac:dyDescent="0.3">
      <c r="A22" s="9">
        <v>45808</v>
      </c>
      <c r="B22" s="10">
        <v>47600</v>
      </c>
      <c r="C22" s="11">
        <v>83.18</v>
      </c>
    </row>
    <row r="23" spans="1:3" ht="15.6" x14ac:dyDescent="0.3">
      <c r="A23" s="9">
        <v>45900</v>
      </c>
      <c r="B23" s="10">
        <v>46970</v>
      </c>
      <c r="C23" s="11">
        <v>83.17</v>
      </c>
    </row>
    <row r="24" spans="1:3" ht="15.6" x14ac:dyDescent="0.3">
      <c r="A24" s="9">
        <v>45991</v>
      </c>
      <c r="B24" s="10">
        <v>46320</v>
      </c>
      <c r="C24" s="11">
        <v>83.16</v>
      </c>
    </row>
    <row r="25" spans="1:3" ht="15.6" x14ac:dyDescent="0.3">
      <c r="A25" s="9">
        <v>46081</v>
      </c>
      <c r="B25" s="10">
        <v>46020</v>
      </c>
      <c r="C25" s="11">
        <v>83.16</v>
      </c>
    </row>
  </sheetData>
  <pageMargins left="0.7" right="0.7" top="0.75" bottom="0.75" header="0.3" footer="0.3"/>
  <pageSetup paperSize="9" orientation="portrait" horizontalDpi="300" verticalDpi="300"/>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4"/>
  <sheetViews>
    <sheetView workbookViewId="0"/>
  </sheetViews>
  <sheetFormatPr defaultColWidth="11.54296875" defaultRowHeight="15" x14ac:dyDescent="0.25"/>
  <cols>
    <col min="1" max="1" width="28.1796875" customWidth="1"/>
    <col min="2" max="3" width="12.6328125" customWidth="1"/>
  </cols>
  <sheetData>
    <row r="1" spans="1:3" ht="15.6" x14ac:dyDescent="0.3">
      <c r="A1" s="3" t="s">
        <v>134</v>
      </c>
    </row>
    <row r="2" spans="1:3" x14ac:dyDescent="0.25">
      <c r="A2" t="s">
        <v>83</v>
      </c>
    </row>
    <row r="3" spans="1:3" x14ac:dyDescent="0.25">
      <c r="A3" s="2" t="str">
        <f>HYPERLINK("#'Contents'!A18", "Return to table of contents")</f>
        <v>Return to table of contents</v>
      </c>
    </row>
    <row r="4" spans="1:3" ht="15.6" x14ac:dyDescent="0.3">
      <c r="A4" s="4" t="s">
        <v>63</v>
      </c>
      <c r="B4" s="8" t="s">
        <v>37</v>
      </c>
      <c r="C4" s="8" t="s">
        <v>39</v>
      </c>
    </row>
    <row r="5" spans="1:3" ht="15.6" x14ac:dyDescent="0.3">
      <c r="A5" s="4" t="s">
        <v>135</v>
      </c>
      <c r="B5" s="10">
        <v>3440</v>
      </c>
      <c r="C5" s="10">
        <v>2200</v>
      </c>
    </row>
    <row r="6" spans="1:3" ht="15.6" x14ac:dyDescent="0.3">
      <c r="A6" s="4" t="s">
        <v>136</v>
      </c>
      <c r="B6" s="10">
        <v>5210</v>
      </c>
      <c r="C6" s="10">
        <v>3490</v>
      </c>
    </row>
    <row r="7" spans="1:3" ht="15.6" x14ac:dyDescent="0.3">
      <c r="A7" s="4" t="s">
        <v>137</v>
      </c>
      <c r="B7" s="10">
        <v>2480</v>
      </c>
      <c r="C7" s="10">
        <v>1570</v>
      </c>
    </row>
    <row r="8" spans="1:3" ht="15.6" x14ac:dyDescent="0.3">
      <c r="A8" s="4" t="s">
        <v>138</v>
      </c>
      <c r="B8" s="10">
        <v>6410</v>
      </c>
      <c r="C8" s="10">
        <v>4350</v>
      </c>
    </row>
    <row r="9" spans="1:3" ht="15.6" x14ac:dyDescent="0.3">
      <c r="A9" s="4" t="s">
        <v>139</v>
      </c>
      <c r="B9" s="10">
        <v>3290</v>
      </c>
      <c r="C9" s="10">
        <v>1970</v>
      </c>
    </row>
    <row r="10" spans="1:3" ht="15.6" x14ac:dyDescent="0.3">
      <c r="A10" s="4" t="s">
        <v>140</v>
      </c>
      <c r="B10" s="10">
        <v>4550</v>
      </c>
      <c r="C10" s="10">
        <v>2670</v>
      </c>
    </row>
    <row r="11" spans="1:3" ht="15.6" x14ac:dyDescent="0.3">
      <c r="A11" s="4" t="s">
        <v>141</v>
      </c>
      <c r="B11" s="10">
        <v>3840</v>
      </c>
      <c r="C11" s="10">
        <v>2200</v>
      </c>
    </row>
    <row r="12" spans="1:3" ht="15.6" x14ac:dyDescent="0.3">
      <c r="A12" s="4" t="s">
        <v>142</v>
      </c>
      <c r="B12" s="10">
        <v>5520</v>
      </c>
      <c r="C12" s="10">
        <v>3500</v>
      </c>
    </row>
    <row r="13" spans="1:3" ht="15.6" x14ac:dyDescent="0.3">
      <c r="A13" s="4" t="s">
        <v>143</v>
      </c>
      <c r="B13" s="10">
        <v>3330</v>
      </c>
      <c r="C13" s="10">
        <v>2000</v>
      </c>
    </row>
    <row r="14" spans="1:3" ht="15.6" x14ac:dyDescent="0.3">
      <c r="A14" s="4" t="s">
        <v>144</v>
      </c>
      <c r="B14" s="10">
        <v>4590</v>
      </c>
      <c r="C14" s="10">
        <v>2670</v>
      </c>
    </row>
    <row r="15" spans="1:3" ht="15.6" x14ac:dyDescent="0.3">
      <c r="A15" s="4" t="s">
        <v>145</v>
      </c>
      <c r="B15" s="10">
        <v>4770</v>
      </c>
      <c r="C15" s="10">
        <v>2890</v>
      </c>
    </row>
    <row r="16" spans="1:3" ht="15.6" x14ac:dyDescent="0.3">
      <c r="A16" s="4" t="s">
        <v>146</v>
      </c>
      <c r="B16" s="10">
        <v>3790</v>
      </c>
      <c r="C16" s="10">
        <v>2250</v>
      </c>
    </row>
    <row r="17" spans="1:3" ht="15.6" x14ac:dyDescent="0.3">
      <c r="A17" s="4" t="s">
        <v>147</v>
      </c>
      <c r="B17" s="10">
        <v>2930</v>
      </c>
      <c r="C17" s="10">
        <v>1680</v>
      </c>
    </row>
    <row r="18" spans="1:3" ht="15.6" x14ac:dyDescent="0.3">
      <c r="A18" s="4" t="s">
        <v>148</v>
      </c>
      <c r="B18" s="10">
        <v>3390</v>
      </c>
      <c r="C18" s="10">
        <v>2020</v>
      </c>
    </row>
    <row r="19" spans="1:3" ht="15.6" x14ac:dyDescent="0.3">
      <c r="A19" s="4" t="s">
        <v>149</v>
      </c>
      <c r="B19" s="10">
        <v>4240</v>
      </c>
      <c r="C19" s="10">
        <v>2500</v>
      </c>
    </row>
    <row r="20" spans="1:3" ht="15.6" x14ac:dyDescent="0.3">
      <c r="A20" s="4" t="s">
        <v>150</v>
      </c>
      <c r="B20" s="10">
        <v>3780</v>
      </c>
      <c r="C20" s="10">
        <v>2200</v>
      </c>
    </row>
    <row r="21" spans="1:3" ht="15.6" x14ac:dyDescent="0.3">
      <c r="A21" s="4" t="s">
        <v>151</v>
      </c>
      <c r="B21" s="10">
        <v>5050</v>
      </c>
      <c r="C21" s="10">
        <v>2940</v>
      </c>
    </row>
    <row r="22" spans="1:3" ht="15.6" x14ac:dyDescent="0.3">
      <c r="A22" s="4" t="s">
        <v>152</v>
      </c>
      <c r="B22" s="10">
        <v>4990</v>
      </c>
      <c r="C22" s="10">
        <v>2880</v>
      </c>
    </row>
    <row r="23" spans="1:3" ht="15.6" x14ac:dyDescent="0.3">
      <c r="A23" s="4" t="s">
        <v>125</v>
      </c>
      <c r="B23" s="10">
        <v>40</v>
      </c>
      <c r="C23" s="10">
        <v>30</v>
      </c>
    </row>
    <row r="24" spans="1:3" ht="15.6" x14ac:dyDescent="0.3">
      <c r="A24" s="4" t="s">
        <v>88</v>
      </c>
      <c r="B24" s="10">
        <v>75640</v>
      </c>
      <c r="C24" s="10">
        <v>46020</v>
      </c>
    </row>
  </sheetData>
  <pageMargins left="0.7" right="0.7" top="0.75" bottom="0.75" header="0.3" footer="0.3"/>
  <pageSetup paperSize="9" orientation="portrait" horizontalDpi="300" verticalDpi="300"/>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8"/>
  <sheetViews>
    <sheetView workbookViewId="0"/>
  </sheetViews>
  <sheetFormatPr defaultColWidth="11.54296875" defaultRowHeight="15" x14ac:dyDescent="0.25"/>
  <cols>
    <col min="1" max="1" width="36.1796875" customWidth="1"/>
    <col min="2" max="4" width="12.6328125" customWidth="1"/>
  </cols>
  <sheetData>
    <row r="1" spans="1:4" ht="15.6" x14ac:dyDescent="0.3">
      <c r="A1" s="3" t="s">
        <v>153</v>
      </c>
    </row>
    <row r="2" spans="1:4" x14ac:dyDescent="0.25">
      <c r="A2" t="s">
        <v>83</v>
      </c>
    </row>
    <row r="3" spans="1:4" x14ac:dyDescent="0.25">
      <c r="A3" t="s">
        <v>154</v>
      </c>
    </row>
    <row r="4" spans="1:4" x14ac:dyDescent="0.25">
      <c r="A4" s="2" t="str">
        <f>HYPERLINK("#'Contents'!A19", "Return to table of contents")</f>
        <v>Return to table of contents</v>
      </c>
    </row>
    <row r="5" spans="1:4" ht="46.8" x14ac:dyDescent="0.3">
      <c r="A5" s="4" t="s">
        <v>61</v>
      </c>
      <c r="B5" s="8" t="s">
        <v>37</v>
      </c>
      <c r="C5" s="8" t="s">
        <v>155</v>
      </c>
      <c r="D5" s="8" t="s">
        <v>156</v>
      </c>
    </row>
    <row r="6" spans="1:4" ht="15.6" x14ac:dyDescent="0.3">
      <c r="A6" s="4" t="s">
        <v>157</v>
      </c>
      <c r="B6" s="10">
        <v>4920</v>
      </c>
      <c r="C6" s="10">
        <v>119288</v>
      </c>
      <c r="D6" s="12">
        <v>4.0999999999999996</v>
      </c>
    </row>
    <row r="7" spans="1:4" ht="15.6" x14ac:dyDescent="0.3">
      <c r="A7" s="4" t="s">
        <v>158</v>
      </c>
      <c r="B7" s="10">
        <v>5550</v>
      </c>
      <c r="C7" s="10">
        <v>136368</v>
      </c>
      <c r="D7" s="12">
        <v>4.0999999999999996</v>
      </c>
    </row>
    <row r="8" spans="1:4" ht="15.6" x14ac:dyDescent="0.3">
      <c r="A8" s="4" t="s">
        <v>159</v>
      </c>
      <c r="B8" s="10">
        <v>8320</v>
      </c>
      <c r="C8" s="10">
        <v>174796</v>
      </c>
      <c r="D8" s="12">
        <v>4.8</v>
      </c>
    </row>
    <row r="9" spans="1:4" ht="15.6" x14ac:dyDescent="0.3">
      <c r="A9" s="4" t="s">
        <v>160</v>
      </c>
      <c r="B9" s="10">
        <v>14760</v>
      </c>
      <c r="C9" s="10">
        <v>286598</v>
      </c>
      <c r="D9" s="12">
        <v>5.2</v>
      </c>
    </row>
    <row r="10" spans="1:4" ht="15.6" x14ac:dyDescent="0.3">
      <c r="A10" s="4" t="s">
        <v>161</v>
      </c>
      <c r="B10" s="10">
        <v>6070</v>
      </c>
      <c r="C10" s="10">
        <v>114979</v>
      </c>
      <c r="D10" s="12">
        <v>5.3</v>
      </c>
    </row>
    <row r="11" spans="1:4" ht="15.6" x14ac:dyDescent="0.3">
      <c r="A11" s="4" t="s">
        <v>162</v>
      </c>
      <c r="B11" s="10">
        <v>8490</v>
      </c>
      <c r="C11" s="10">
        <v>120761</v>
      </c>
      <c r="D11" s="12">
        <v>7</v>
      </c>
    </row>
    <row r="12" spans="1:4" ht="15.6" x14ac:dyDescent="0.3">
      <c r="A12" s="4" t="s">
        <v>163</v>
      </c>
      <c r="B12" s="10">
        <v>4590</v>
      </c>
      <c r="C12" s="10">
        <v>93152</v>
      </c>
      <c r="D12" s="12">
        <v>4.9000000000000004</v>
      </c>
    </row>
    <row r="13" spans="1:4" ht="15.6" x14ac:dyDescent="0.3">
      <c r="A13" s="4" t="s">
        <v>164</v>
      </c>
      <c r="B13" s="10">
        <v>4190</v>
      </c>
      <c r="C13" s="10">
        <v>121448</v>
      </c>
      <c r="D13" s="12">
        <v>3.4</v>
      </c>
    </row>
    <row r="14" spans="1:4" ht="15.6" x14ac:dyDescent="0.3">
      <c r="A14" s="4" t="s">
        <v>165</v>
      </c>
      <c r="B14" s="10">
        <v>4790</v>
      </c>
      <c r="C14" s="10">
        <v>114393</v>
      </c>
      <c r="D14" s="12">
        <v>4.2</v>
      </c>
    </row>
    <row r="15" spans="1:4" ht="15.6" x14ac:dyDescent="0.3">
      <c r="A15" s="4" t="s">
        <v>144</v>
      </c>
      <c r="B15" s="10">
        <v>6080</v>
      </c>
      <c r="C15" s="10">
        <v>117994</v>
      </c>
      <c r="D15" s="12">
        <v>5.2</v>
      </c>
    </row>
    <row r="16" spans="1:4" ht="15.6" x14ac:dyDescent="0.3">
      <c r="A16" s="4" t="s">
        <v>166</v>
      </c>
      <c r="B16" s="10">
        <v>7850</v>
      </c>
      <c r="C16" s="10">
        <v>143396</v>
      </c>
      <c r="D16" s="12">
        <v>5.5</v>
      </c>
    </row>
    <row r="17" spans="1:4" ht="15.6" x14ac:dyDescent="0.3">
      <c r="A17" s="4" t="s">
        <v>125</v>
      </c>
      <c r="B17" s="10">
        <v>40</v>
      </c>
      <c r="C17" s="10"/>
      <c r="D17" s="12"/>
    </row>
    <row r="18" spans="1:4" ht="15.6" x14ac:dyDescent="0.3">
      <c r="A18" s="4" t="s">
        <v>88</v>
      </c>
      <c r="B18" s="10">
        <v>75640</v>
      </c>
      <c r="C18" s="10">
        <v>1543173</v>
      </c>
      <c r="D18" s="12">
        <v>4.9000000000000004</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38"/>
  <sheetViews>
    <sheetView workbookViewId="0"/>
  </sheetViews>
  <sheetFormatPr defaultColWidth="11.54296875" defaultRowHeight="15" x14ac:dyDescent="0.25"/>
  <cols>
    <col min="1" max="1" width="35" customWidth="1"/>
    <col min="2" max="2" width="120.6328125" customWidth="1"/>
  </cols>
  <sheetData>
    <row r="1" spans="1:1" ht="21" x14ac:dyDescent="0.4">
      <c r="A1" s="1" t="s">
        <v>12</v>
      </c>
    </row>
    <row r="2" spans="1:1" ht="24.9" customHeight="1" x14ac:dyDescent="0.25">
      <c r="A2" t="s">
        <v>13</v>
      </c>
    </row>
    <row r="3" spans="1:1" x14ac:dyDescent="0.25">
      <c r="A3" t="s">
        <v>14</v>
      </c>
    </row>
    <row r="4" spans="1:1" x14ac:dyDescent="0.25">
      <c r="A4" t="s">
        <v>15</v>
      </c>
    </row>
    <row r="5" spans="1:1" x14ac:dyDescent="0.25">
      <c r="A5" t="s">
        <v>16</v>
      </c>
    </row>
    <row r="6" spans="1:1" x14ac:dyDescent="0.25">
      <c r="A6" t="s">
        <v>17</v>
      </c>
    </row>
    <row r="7" spans="1:1" ht="24.9" customHeight="1" x14ac:dyDescent="0.25">
      <c r="A7" t="s">
        <v>18</v>
      </c>
    </row>
    <row r="8" spans="1:1" x14ac:dyDescent="0.25">
      <c r="A8" t="s">
        <v>19</v>
      </c>
    </row>
    <row r="9" spans="1:1" x14ac:dyDescent="0.25">
      <c r="A9" t="s">
        <v>20</v>
      </c>
    </row>
    <row r="10" spans="1:1" ht="24.9" customHeight="1" x14ac:dyDescent="0.25">
      <c r="A10" t="s">
        <v>21</v>
      </c>
    </row>
    <row r="11" spans="1:1" x14ac:dyDescent="0.25">
      <c r="A11" t="s">
        <v>22</v>
      </c>
    </row>
    <row r="12" spans="1:1" x14ac:dyDescent="0.25">
      <c r="A12" t="s">
        <v>23</v>
      </c>
    </row>
    <row r="13" spans="1:1" x14ac:dyDescent="0.25">
      <c r="A13" t="s">
        <v>24</v>
      </c>
    </row>
    <row r="14" spans="1:1" x14ac:dyDescent="0.25">
      <c r="A14" t="s">
        <v>25</v>
      </c>
    </row>
    <row r="15" spans="1:1" x14ac:dyDescent="0.25">
      <c r="A15" t="s">
        <v>26</v>
      </c>
    </row>
    <row r="16" spans="1:1" ht="24.9" customHeight="1" x14ac:dyDescent="0.25">
      <c r="A16" t="s">
        <v>27</v>
      </c>
    </row>
    <row r="17" spans="1:2" ht="24.9" customHeight="1" x14ac:dyDescent="0.3">
      <c r="A17" s="3" t="s">
        <v>28</v>
      </c>
    </row>
    <row r="18" spans="1:2" x14ac:dyDescent="0.25">
      <c r="A18" t="s">
        <v>29</v>
      </c>
    </row>
    <row r="19" spans="1:2" x14ac:dyDescent="0.25">
      <c r="A19" t="s">
        <v>30</v>
      </c>
    </row>
    <row r="20" spans="1:2" ht="24.9" customHeight="1" x14ac:dyDescent="0.3">
      <c r="A20" s="3" t="s">
        <v>31</v>
      </c>
    </row>
    <row r="21" spans="1:2" ht="24.9" customHeight="1" x14ac:dyDescent="0.25">
      <c r="A21" t="s">
        <v>32</v>
      </c>
    </row>
    <row r="22" spans="1:2" ht="24.9" customHeight="1" x14ac:dyDescent="0.25">
      <c r="A22" t="s">
        <v>33</v>
      </c>
    </row>
    <row r="23" spans="1:2" ht="24.9" customHeight="1" x14ac:dyDescent="0.3">
      <c r="A23" s="3" t="s">
        <v>34</v>
      </c>
    </row>
    <row r="24" spans="1:2" ht="24.9" customHeight="1" x14ac:dyDescent="0.3">
      <c r="A24" s="4" t="s">
        <v>35</v>
      </c>
      <c r="B24" s="4" t="s">
        <v>36</v>
      </c>
    </row>
    <row r="25" spans="1:2" ht="30" x14ac:dyDescent="0.25">
      <c r="A25" t="s">
        <v>37</v>
      </c>
      <c r="B25" s="5" t="s">
        <v>38</v>
      </c>
    </row>
    <row r="26" spans="1:2" ht="30" x14ac:dyDescent="0.25">
      <c r="A26" t="s">
        <v>39</v>
      </c>
      <c r="B26" s="5" t="s">
        <v>40</v>
      </c>
    </row>
    <row r="27" spans="1:2" x14ac:dyDescent="0.25">
      <c r="A27" t="s">
        <v>41</v>
      </c>
      <c r="B27" s="5" t="s">
        <v>42</v>
      </c>
    </row>
    <row r="28" spans="1:2" ht="45" x14ac:dyDescent="0.25">
      <c r="A28" t="s">
        <v>43</v>
      </c>
      <c r="B28" s="5" t="s">
        <v>44</v>
      </c>
    </row>
    <row r="29" spans="1:2" x14ac:dyDescent="0.25">
      <c r="A29" t="s">
        <v>45</v>
      </c>
      <c r="B29" s="5" t="s">
        <v>46</v>
      </c>
    </row>
    <row r="30" spans="1:2" x14ac:dyDescent="0.25">
      <c r="A30" t="s">
        <v>47</v>
      </c>
      <c r="B30" s="5" t="s">
        <v>48</v>
      </c>
    </row>
    <row r="31" spans="1:2" x14ac:dyDescent="0.25">
      <c r="A31" t="s">
        <v>49</v>
      </c>
      <c r="B31" s="5" t="s">
        <v>50</v>
      </c>
    </row>
    <row r="32" spans="1:2" x14ac:dyDescent="0.25">
      <c r="A32" t="s">
        <v>51</v>
      </c>
      <c r="B32" s="5" t="s">
        <v>52</v>
      </c>
    </row>
    <row r="33" spans="1:2" x14ac:dyDescent="0.25">
      <c r="A33" t="s">
        <v>53</v>
      </c>
      <c r="B33" s="5" t="s">
        <v>54</v>
      </c>
    </row>
    <row r="34" spans="1:2" ht="45" x14ac:dyDescent="0.25">
      <c r="A34" t="s">
        <v>55</v>
      </c>
      <c r="B34" s="5" t="s">
        <v>56</v>
      </c>
    </row>
    <row r="35" spans="1:2" ht="30" x14ac:dyDescent="0.25">
      <c r="A35" t="s">
        <v>57</v>
      </c>
      <c r="B35" s="5" t="s">
        <v>58</v>
      </c>
    </row>
    <row r="36" spans="1:2" x14ac:dyDescent="0.25">
      <c r="A36" t="s">
        <v>59</v>
      </c>
      <c r="B36" s="5" t="s">
        <v>60</v>
      </c>
    </row>
    <row r="37" spans="1:2" ht="45" x14ac:dyDescent="0.25">
      <c r="A37" t="s">
        <v>61</v>
      </c>
      <c r="B37" s="5" t="s">
        <v>62</v>
      </c>
    </row>
    <row r="38" spans="1:2" ht="45" x14ac:dyDescent="0.25">
      <c r="A38" t="s">
        <v>63</v>
      </c>
      <c r="B38" s="5" t="s">
        <v>64</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0"/>
  <sheetViews>
    <sheetView tabSelected="1" workbookViewId="0"/>
  </sheetViews>
  <sheetFormatPr defaultColWidth="11.54296875" defaultRowHeight="15" x14ac:dyDescent="0.25"/>
  <cols>
    <col min="1" max="1" width="10.6328125" customWidth="1"/>
    <col min="2" max="2" width="36.6328125" customWidth="1"/>
  </cols>
  <sheetData>
    <row r="1" spans="1:2" ht="102.6" customHeight="1" x14ac:dyDescent="0.4">
      <c r="A1" s="1" t="s">
        <v>65</v>
      </c>
    </row>
    <row r="2" spans="1:2" ht="15.6" x14ac:dyDescent="0.3">
      <c r="A2" s="3" t="s">
        <v>66</v>
      </c>
    </row>
    <row r="3" spans="1:2" ht="15.6" x14ac:dyDescent="0.3">
      <c r="A3" s="3" t="s">
        <v>67</v>
      </c>
      <c r="B3" t="s">
        <v>68</v>
      </c>
    </row>
    <row r="4" spans="1:2" ht="15.6" x14ac:dyDescent="0.3">
      <c r="A4" s="3" t="s">
        <v>69</v>
      </c>
      <c r="B4" t="s">
        <v>70</v>
      </c>
    </row>
    <row r="5" spans="1:2" ht="24.9" customHeight="1" x14ac:dyDescent="0.3">
      <c r="A5" s="6" t="s">
        <v>71</v>
      </c>
    </row>
    <row r="6" spans="1:2" ht="15.6" x14ac:dyDescent="0.3">
      <c r="A6" s="4" t="s">
        <v>167</v>
      </c>
      <c r="B6" s="4" t="s">
        <v>168</v>
      </c>
    </row>
    <row r="7" spans="1:2" x14ac:dyDescent="0.25">
      <c r="A7" s="13" t="str">
        <f>HYPERLINK("#'Notes'!A1", "Notes")</f>
        <v>Notes</v>
      </c>
      <c r="B7" s="2" t="str">
        <f>HYPERLINK("#'Notes'!A1", "Notes related to the data in this spreadsheet.")</f>
        <v>Notes related to the data in this spreadsheet.</v>
      </c>
    </row>
    <row r="8" spans="1:2" x14ac:dyDescent="0.25">
      <c r="A8" s="13" t="str">
        <f>HYPERLINK("#'Table 1'!A1", "Table 1")</f>
        <v>Table 1</v>
      </c>
      <c r="B8" s="2" t="str">
        <f>HYPERLINK("#'Table 1'!A1", "Carer's Allowance Claimants and Recipients Time Series")</f>
        <v>Carer's Allowance Claimants and Recipients Time Series</v>
      </c>
    </row>
    <row r="9" spans="1:2" x14ac:dyDescent="0.25">
      <c r="A9" s="13" t="str">
        <f>HYPERLINK("#'Table 2'!A1", "Table 2")</f>
        <v>Table 2</v>
      </c>
      <c r="B9" s="2" t="str">
        <f>HYPERLINK("#'Table 2'!A1", "Carer's Allowance Claimants Time Series by Gender")</f>
        <v>Carer's Allowance Claimants Time Series by Gender</v>
      </c>
    </row>
    <row r="10" spans="1:2" x14ac:dyDescent="0.25">
      <c r="A10" s="13" t="str">
        <f>HYPERLINK("#'Table 3'!A1", "Table 3")</f>
        <v>Table 3</v>
      </c>
      <c r="B10" s="2" t="str">
        <f>HYPERLINK("#'Table 3'!A1", "Carer's Allowance Recipients Time Series by Gender")</f>
        <v>Carer's Allowance Recipients Time Series by Gender</v>
      </c>
    </row>
    <row r="11" spans="1:2" x14ac:dyDescent="0.25">
      <c r="A11" s="13" t="str">
        <f>HYPERLINK("#'Table 4'!A1", "Table 4")</f>
        <v>Table 4</v>
      </c>
      <c r="B11" s="2" t="str">
        <f>HYPERLINK("#'Table 4'!A1", "Carer's Allowance Claimants by Age and Gender")</f>
        <v>Carer's Allowance Claimants by Age and Gender</v>
      </c>
    </row>
    <row r="12" spans="1:2" x14ac:dyDescent="0.25">
      <c r="A12" s="13" t="str">
        <f>HYPERLINK("#'Table 5'!A1", "Table 5")</f>
        <v>Table 5</v>
      </c>
      <c r="B12" s="2" t="str">
        <f>HYPERLINK("#'Table 5'!A1", "Carer's Allowance Claimants by Age Group and Gender")</f>
        <v>Carer's Allowance Claimants by Age Group and Gender</v>
      </c>
    </row>
    <row r="13" spans="1:2" x14ac:dyDescent="0.25">
      <c r="A13" s="13" t="str">
        <f>HYPERLINK("#'Table 6'!A1", "Table 6")</f>
        <v>Table 6</v>
      </c>
      <c r="B13" s="2" t="str">
        <f>HYPERLINK("#'Table 6'!A1", "Carer's Allowance Recipients by Age and Gender")</f>
        <v>Carer's Allowance Recipients by Age and Gender</v>
      </c>
    </row>
    <row r="14" spans="1:2" x14ac:dyDescent="0.25">
      <c r="A14" s="13" t="str">
        <f>HYPERLINK("#'Table 7'!A1", "Table 7")</f>
        <v>Table 7</v>
      </c>
      <c r="B14" s="2" t="str">
        <f>HYPERLINK("#'Table 7'!A1", "Carer's Allowance Recipients by Age Group and Gender")</f>
        <v>Carer's Allowance Recipients by Age Group and Gender</v>
      </c>
    </row>
    <row r="15" spans="1:2" x14ac:dyDescent="0.25">
      <c r="A15" s="13" t="str">
        <f>HYPERLINK("#'Table 8'!A1", "Table 8")</f>
        <v>Table 8</v>
      </c>
      <c r="B15" s="2" t="str">
        <f>HYPERLINK("#'Table 8'!A1", "Carer's Allowance Claimants by Weekly Benefit Payment and Age Group")</f>
        <v>Carer's Allowance Claimants by Weekly Benefit Payment and Age Group</v>
      </c>
    </row>
    <row r="16" spans="1:2" x14ac:dyDescent="0.25">
      <c r="A16" s="13" t="str">
        <f>HYPERLINK("#'Table 9'!A1", "Table 9")</f>
        <v>Table 9</v>
      </c>
      <c r="B16" s="2" t="str">
        <f>HYPERLINK("#'Table 9'!A1", "Carer's Allowance Claimants Time Series by Duration of Claim")</f>
        <v>Carer's Allowance Claimants Time Series by Duration of Claim</v>
      </c>
    </row>
    <row r="17" spans="1:2" x14ac:dyDescent="0.25">
      <c r="A17" s="13" t="str">
        <f>HYPERLINK("#'Table 10'!A1", "Table 10")</f>
        <v>Table 10</v>
      </c>
      <c r="B17" s="2" t="str">
        <f>HYPERLINK("#'Table 10'!A1", "Carer's Allowance Recipients Time Series by Average Weekly Benefit Payment")</f>
        <v>Carer's Allowance Recipients Time Series by Average Weekly Benefit Payment</v>
      </c>
    </row>
    <row r="18" spans="1:2" x14ac:dyDescent="0.25">
      <c r="A18" s="13" t="str">
        <f>HYPERLINK("#'Table 11'!A1", "Table 11")</f>
        <v>Table 11</v>
      </c>
      <c r="B18" s="2" t="str">
        <f>HYPERLINK("#'Table 11'!A1", "Carer's Allowance Claimants and Recipients by Parliamentary Constituency")</f>
        <v>Carer's Allowance Claimants and Recipients by Parliamentary Constituency</v>
      </c>
    </row>
    <row r="19" spans="1:2" x14ac:dyDescent="0.25">
      <c r="A19" s="13" t="str">
        <f>HYPERLINK("#'Table 12'!A1", "Table 12")</f>
        <v>Table 12</v>
      </c>
      <c r="B19" s="2" t="str">
        <f>HYPERLINK("#'Table 12'!A1", "Carer's Allowance Claimants by Local Government District")</f>
        <v>Carer's Allowance Claimants by Local Government District</v>
      </c>
    </row>
    <row r="20" spans="1:2" ht="24.9" customHeight="1" x14ac:dyDescent="0.3">
      <c r="A20" s="6" t="s">
        <v>169</v>
      </c>
    </row>
    <row r="21" spans="1:2" x14ac:dyDescent="0.25">
      <c r="A21" t="s">
        <v>170</v>
      </c>
    </row>
    <row r="22" spans="1:2" x14ac:dyDescent="0.25">
      <c r="A22" t="s">
        <v>171</v>
      </c>
    </row>
    <row r="23" spans="1:2" x14ac:dyDescent="0.25">
      <c r="A23" t="s">
        <v>172</v>
      </c>
    </row>
    <row r="24" spans="1:2" x14ac:dyDescent="0.25">
      <c r="A24" t="s">
        <v>173</v>
      </c>
    </row>
    <row r="25" spans="1:2" x14ac:dyDescent="0.25">
      <c r="A25" t="s">
        <v>160</v>
      </c>
    </row>
    <row r="26" spans="1:2" x14ac:dyDescent="0.25">
      <c r="A26" t="s">
        <v>174</v>
      </c>
    </row>
    <row r="27" spans="1:2" ht="24.9" customHeight="1" x14ac:dyDescent="0.3">
      <c r="A27" s="3" t="s">
        <v>175</v>
      </c>
      <c r="B27" t="s">
        <v>176</v>
      </c>
    </row>
    <row r="28" spans="1:2" ht="15.6" x14ac:dyDescent="0.3">
      <c r="A28" s="3" t="s">
        <v>177</v>
      </c>
      <c r="B28" s="2" t="s">
        <v>10</v>
      </c>
    </row>
    <row r="29" spans="1:2" ht="24.9" customHeight="1" x14ac:dyDescent="0.3">
      <c r="A29" s="6" t="s">
        <v>178</v>
      </c>
    </row>
    <row r="30" spans="1:2" x14ac:dyDescent="0.25">
      <c r="A30" s="2" t="s">
        <v>179</v>
      </c>
    </row>
  </sheetData>
  <hyperlinks>
    <hyperlink ref="B28" r:id="rId1" xr:uid="{00000000-0004-0000-0200-000000000000}"/>
    <hyperlink ref="A30" r:id="rId2" xr:uid="{00000000-0004-0000-0200-000001000000}"/>
  </hyperlinks>
  <pageMargins left="0.7" right="0.7" top="0.75" bottom="0.75" header="0.3" footer="0.3"/>
  <pageSetup paperSize="9" orientation="portrait" horizontalDpi="300" verticalDpi="300"/>
  <drawing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9"/>
  <sheetViews>
    <sheetView workbookViewId="0"/>
  </sheetViews>
  <sheetFormatPr defaultColWidth="11.54296875" defaultRowHeight="15" x14ac:dyDescent="0.25"/>
  <cols>
    <col min="1" max="1" width="13.6328125" customWidth="1"/>
    <col min="2" max="2" width="76.6328125" customWidth="1"/>
  </cols>
  <sheetData>
    <row r="1" spans="1:2" ht="17.399999999999999" x14ac:dyDescent="0.3">
      <c r="A1" s="6" t="s">
        <v>72</v>
      </c>
    </row>
    <row r="2" spans="1:2" ht="24.9" customHeight="1" x14ac:dyDescent="0.25">
      <c r="A2" t="s">
        <v>73</v>
      </c>
    </row>
    <row r="3" spans="1:2" ht="15.6" x14ac:dyDescent="0.3">
      <c r="A3" s="4" t="s">
        <v>74</v>
      </c>
      <c r="B3" s="4" t="s">
        <v>75</v>
      </c>
    </row>
    <row r="4" spans="1:2" ht="30" x14ac:dyDescent="0.25">
      <c r="A4" s="7">
        <v>1</v>
      </c>
      <c r="B4" s="5" t="s">
        <v>76</v>
      </c>
    </row>
    <row r="5" spans="1:2" ht="90" x14ac:dyDescent="0.25">
      <c r="A5" s="7">
        <v>2</v>
      </c>
      <c r="B5" s="5" t="s">
        <v>77</v>
      </c>
    </row>
    <row r="6" spans="1:2" ht="15.6" x14ac:dyDescent="0.25">
      <c r="A6" s="7">
        <v>3</v>
      </c>
      <c r="B6" s="5" t="s">
        <v>78</v>
      </c>
    </row>
    <row r="7" spans="1:2" ht="15.6" x14ac:dyDescent="0.25">
      <c r="A7" s="7">
        <v>4</v>
      </c>
      <c r="B7" s="5" t="s">
        <v>79</v>
      </c>
    </row>
    <row r="8" spans="1:2" ht="30" x14ac:dyDescent="0.25">
      <c r="A8" s="7">
        <v>5</v>
      </c>
      <c r="B8" s="5" t="s">
        <v>80</v>
      </c>
    </row>
    <row r="9" spans="1:2" ht="105" x14ac:dyDescent="0.25">
      <c r="A9" s="7">
        <v>6</v>
      </c>
      <c r="B9" s="5" t="s">
        <v>81</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5"/>
  <sheetViews>
    <sheetView workbookViewId="0"/>
  </sheetViews>
  <sheetFormatPr defaultColWidth="11.54296875" defaultRowHeight="15" x14ac:dyDescent="0.25"/>
  <cols>
    <col min="1" max="4" width="18.6328125" customWidth="1"/>
  </cols>
  <sheetData>
    <row r="1" spans="1:4" ht="15.6" x14ac:dyDescent="0.3">
      <c r="A1" s="3" t="s">
        <v>82</v>
      </c>
    </row>
    <row r="2" spans="1:4" x14ac:dyDescent="0.25">
      <c r="A2" t="s">
        <v>83</v>
      </c>
    </row>
    <row r="3" spans="1:4" x14ac:dyDescent="0.25">
      <c r="A3" s="2" t="str">
        <f>HYPERLINK("#'Contents'!A8", "Return to table of contents")</f>
        <v>Return to table of contents</v>
      </c>
    </row>
    <row r="4" spans="1:4" ht="15.6" x14ac:dyDescent="0.3">
      <c r="A4" s="4" t="s">
        <v>43</v>
      </c>
      <c r="B4" s="8" t="s">
        <v>84</v>
      </c>
      <c r="C4" s="8" t="s">
        <v>39</v>
      </c>
      <c r="D4" s="8" t="s">
        <v>41</v>
      </c>
    </row>
    <row r="5" spans="1:4" ht="15.6" x14ac:dyDescent="0.3">
      <c r="A5" s="9">
        <v>44255</v>
      </c>
      <c r="B5" s="10">
        <v>75210</v>
      </c>
      <c r="C5" s="10">
        <v>49460</v>
      </c>
      <c r="D5" s="10">
        <v>25750</v>
      </c>
    </row>
    <row r="6" spans="1:4" ht="15.6" x14ac:dyDescent="0.3">
      <c r="A6" s="9">
        <v>44347</v>
      </c>
      <c r="B6" s="10">
        <v>74690</v>
      </c>
      <c r="C6" s="10">
        <v>48300</v>
      </c>
      <c r="D6" s="10">
        <v>26390</v>
      </c>
    </row>
    <row r="7" spans="1:4" ht="15.6" x14ac:dyDescent="0.3">
      <c r="A7" s="9">
        <v>44439</v>
      </c>
      <c r="B7" s="10">
        <v>74690</v>
      </c>
      <c r="C7" s="10">
        <v>48520</v>
      </c>
      <c r="D7" s="10">
        <v>26160</v>
      </c>
    </row>
    <row r="8" spans="1:4" ht="15.6" x14ac:dyDescent="0.3">
      <c r="A8" s="9">
        <v>44530</v>
      </c>
      <c r="B8" s="10">
        <v>75170</v>
      </c>
      <c r="C8" s="10">
        <v>48600</v>
      </c>
      <c r="D8" s="10">
        <v>26570</v>
      </c>
    </row>
    <row r="9" spans="1:4" ht="15.6" x14ac:dyDescent="0.3">
      <c r="A9" s="9">
        <v>44620</v>
      </c>
      <c r="B9" s="10">
        <v>75050</v>
      </c>
      <c r="C9" s="10">
        <v>48540</v>
      </c>
      <c r="D9" s="10">
        <v>26510</v>
      </c>
    </row>
    <row r="10" spans="1:4" ht="15.6" x14ac:dyDescent="0.3">
      <c r="A10" s="9">
        <v>44712</v>
      </c>
      <c r="B10" s="10">
        <v>75060</v>
      </c>
      <c r="C10" s="10">
        <v>47910</v>
      </c>
      <c r="D10" s="10">
        <v>27160</v>
      </c>
    </row>
    <row r="11" spans="1:4" ht="15.6" x14ac:dyDescent="0.3">
      <c r="A11" s="9">
        <v>44804</v>
      </c>
      <c r="B11" s="10">
        <v>75390</v>
      </c>
      <c r="C11" s="10">
        <v>48320</v>
      </c>
      <c r="D11" s="10">
        <v>27070</v>
      </c>
    </row>
    <row r="12" spans="1:4" ht="15.6" x14ac:dyDescent="0.3">
      <c r="A12" s="9">
        <v>44895</v>
      </c>
      <c r="B12" s="10">
        <v>75740</v>
      </c>
      <c r="C12" s="10">
        <v>48320</v>
      </c>
      <c r="D12" s="10">
        <v>27420</v>
      </c>
    </row>
    <row r="13" spans="1:4" ht="15.6" x14ac:dyDescent="0.3">
      <c r="A13" s="9">
        <v>44985</v>
      </c>
      <c r="B13" s="10">
        <v>75650</v>
      </c>
      <c r="C13" s="10">
        <v>48210</v>
      </c>
      <c r="D13" s="10">
        <v>27430</v>
      </c>
    </row>
    <row r="14" spans="1:4" ht="15.6" x14ac:dyDescent="0.3">
      <c r="A14" s="9">
        <v>45077</v>
      </c>
      <c r="B14" s="10">
        <v>75650</v>
      </c>
      <c r="C14" s="10">
        <v>47460</v>
      </c>
      <c r="D14" s="10">
        <v>28190</v>
      </c>
    </row>
    <row r="15" spans="1:4" ht="15.6" x14ac:dyDescent="0.3">
      <c r="A15" s="9">
        <v>45169</v>
      </c>
      <c r="B15" s="10">
        <v>75930</v>
      </c>
      <c r="C15" s="10">
        <v>48100</v>
      </c>
      <c r="D15" s="10">
        <v>27830</v>
      </c>
    </row>
    <row r="16" spans="1:4" ht="15.6" x14ac:dyDescent="0.3">
      <c r="A16" s="9">
        <v>45260</v>
      </c>
      <c r="B16" s="10">
        <v>76420</v>
      </c>
      <c r="C16" s="10">
        <v>48270</v>
      </c>
      <c r="D16" s="10">
        <v>28160</v>
      </c>
    </row>
    <row r="17" spans="1:4" ht="15.6" x14ac:dyDescent="0.3">
      <c r="A17" s="9">
        <v>45351</v>
      </c>
      <c r="B17" s="10">
        <v>76370</v>
      </c>
      <c r="C17" s="10">
        <v>48220</v>
      </c>
      <c r="D17" s="10">
        <v>28150</v>
      </c>
    </row>
    <row r="18" spans="1:4" ht="15.6" x14ac:dyDescent="0.3">
      <c r="A18" s="9">
        <v>45443</v>
      </c>
      <c r="B18" s="10">
        <v>76690</v>
      </c>
      <c r="C18" s="10">
        <v>47840</v>
      </c>
      <c r="D18" s="10">
        <v>28850</v>
      </c>
    </row>
    <row r="19" spans="1:4" ht="15.6" x14ac:dyDescent="0.3">
      <c r="A19" s="9">
        <v>45535</v>
      </c>
      <c r="B19" s="10">
        <v>76890</v>
      </c>
      <c r="C19" s="10">
        <v>48180</v>
      </c>
      <c r="D19" s="10">
        <v>28710</v>
      </c>
    </row>
    <row r="20" spans="1:4" ht="15.6" x14ac:dyDescent="0.3">
      <c r="A20" s="9">
        <v>45626</v>
      </c>
      <c r="B20" s="10">
        <v>77290</v>
      </c>
      <c r="C20" s="10">
        <v>48070</v>
      </c>
      <c r="D20" s="10">
        <v>29220</v>
      </c>
    </row>
    <row r="21" spans="1:4" ht="15.6" x14ac:dyDescent="0.3">
      <c r="A21" s="9">
        <v>45716</v>
      </c>
      <c r="B21" s="10">
        <v>77460</v>
      </c>
      <c r="C21" s="10">
        <v>48000</v>
      </c>
      <c r="D21" s="10">
        <v>29460</v>
      </c>
    </row>
    <row r="22" spans="1:4" ht="15.6" x14ac:dyDescent="0.3">
      <c r="A22" s="9">
        <v>45808</v>
      </c>
      <c r="B22" s="10">
        <v>77360</v>
      </c>
      <c r="C22" s="10">
        <v>47600</v>
      </c>
      <c r="D22" s="10">
        <v>29760</v>
      </c>
    </row>
    <row r="23" spans="1:4" ht="15.6" x14ac:dyDescent="0.3">
      <c r="A23" s="9">
        <v>45900</v>
      </c>
      <c r="B23" s="10">
        <v>77290</v>
      </c>
      <c r="C23" s="10">
        <v>46970</v>
      </c>
      <c r="D23" s="10">
        <v>30320</v>
      </c>
    </row>
    <row r="24" spans="1:4" ht="15.6" x14ac:dyDescent="0.3">
      <c r="A24" s="9">
        <v>45991</v>
      </c>
      <c r="B24" s="10">
        <v>76820</v>
      </c>
      <c r="C24" s="10">
        <v>46320</v>
      </c>
      <c r="D24" s="10">
        <v>30490</v>
      </c>
    </row>
    <row r="25" spans="1:4" ht="15.6" x14ac:dyDescent="0.3">
      <c r="A25" s="9">
        <v>46081</v>
      </c>
      <c r="B25" s="10">
        <v>75640</v>
      </c>
      <c r="C25" s="10">
        <v>46020</v>
      </c>
      <c r="D25" s="10">
        <v>29630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5"/>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85</v>
      </c>
    </row>
    <row r="2" spans="1:4" x14ac:dyDescent="0.25">
      <c r="A2" t="s">
        <v>83</v>
      </c>
    </row>
    <row r="3" spans="1:4" x14ac:dyDescent="0.25">
      <c r="A3" s="2" t="str">
        <f>HYPERLINK("#'Contents'!A9", "Return to table of contents")</f>
        <v>Return to table of contents</v>
      </c>
    </row>
    <row r="4" spans="1:4" ht="15.6" x14ac:dyDescent="0.3">
      <c r="A4" s="4" t="s">
        <v>43</v>
      </c>
      <c r="B4" s="8" t="s">
        <v>86</v>
      </c>
      <c r="C4" s="8" t="s">
        <v>87</v>
      </c>
      <c r="D4" s="8" t="s">
        <v>88</v>
      </c>
    </row>
    <row r="5" spans="1:4" ht="15.6" x14ac:dyDescent="0.3">
      <c r="A5" s="9">
        <v>44255</v>
      </c>
      <c r="B5" s="10">
        <v>48680</v>
      </c>
      <c r="C5" s="10">
        <v>26530</v>
      </c>
      <c r="D5" s="10">
        <v>75210</v>
      </c>
    </row>
    <row r="6" spans="1:4" ht="15.6" x14ac:dyDescent="0.3">
      <c r="A6" s="9">
        <v>44347</v>
      </c>
      <c r="B6" s="10">
        <v>48330</v>
      </c>
      <c r="C6" s="10">
        <v>26360</v>
      </c>
      <c r="D6" s="10">
        <v>74690</v>
      </c>
    </row>
    <row r="7" spans="1:4" ht="15.6" x14ac:dyDescent="0.3">
      <c r="A7" s="9">
        <v>44439</v>
      </c>
      <c r="B7" s="10">
        <v>48430</v>
      </c>
      <c r="C7" s="10">
        <v>26260</v>
      </c>
      <c r="D7" s="10">
        <v>74690</v>
      </c>
    </row>
    <row r="8" spans="1:4" ht="15.6" x14ac:dyDescent="0.3">
      <c r="A8" s="9">
        <v>44530</v>
      </c>
      <c r="B8" s="10">
        <v>48870</v>
      </c>
      <c r="C8" s="10">
        <v>26300</v>
      </c>
      <c r="D8" s="10">
        <v>75170</v>
      </c>
    </row>
    <row r="9" spans="1:4" ht="15.6" x14ac:dyDescent="0.3">
      <c r="A9" s="9">
        <v>44620</v>
      </c>
      <c r="B9" s="10">
        <v>48850</v>
      </c>
      <c r="C9" s="10">
        <v>26200</v>
      </c>
      <c r="D9" s="10">
        <v>75050</v>
      </c>
    </row>
    <row r="10" spans="1:4" ht="15.6" x14ac:dyDescent="0.3">
      <c r="A10" s="9">
        <v>44712</v>
      </c>
      <c r="B10" s="10">
        <v>48900</v>
      </c>
      <c r="C10" s="10">
        <v>26160</v>
      </c>
      <c r="D10" s="10">
        <v>75060</v>
      </c>
    </row>
    <row r="11" spans="1:4" ht="15.6" x14ac:dyDescent="0.3">
      <c r="A11" s="9">
        <v>44804</v>
      </c>
      <c r="B11" s="10">
        <v>49220</v>
      </c>
      <c r="C11" s="10">
        <v>26170</v>
      </c>
      <c r="D11" s="10">
        <v>75390</v>
      </c>
    </row>
    <row r="12" spans="1:4" ht="15.6" x14ac:dyDescent="0.3">
      <c r="A12" s="9">
        <v>44895</v>
      </c>
      <c r="B12" s="10">
        <v>49420</v>
      </c>
      <c r="C12" s="10">
        <v>26320</v>
      </c>
      <c r="D12" s="10">
        <v>75740</v>
      </c>
    </row>
    <row r="13" spans="1:4" ht="15.6" x14ac:dyDescent="0.3">
      <c r="A13" s="9">
        <v>44985</v>
      </c>
      <c r="B13" s="10">
        <v>49370</v>
      </c>
      <c r="C13" s="10">
        <v>26280</v>
      </c>
      <c r="D13" s="10">
        <v>75650</v>
      </c>
    </row>
    <row r="14" spans="1:4" ht="15.6" x14ac:dyDescent="0.3">
      <c r="A14" s="9">
        <v>45077</v>
      </c>
      <c r="B14" s="10">
        <v>49340</v>
      </c>
      <c r="C14" s="10">
        <v>26320</v>
      </c>
      <c r="D14" s="10">
        <v>75650</v>
      </c>
    </row>
    <row r="15" spans="1:4" ht="15.6" x14ac:dyDescent="0.3">
      <c r="A15" s="9">
        <v>45169</v>
      </c>
      <c r="B15" s="10">
        <v>49610</v>
      </c>
      <c r="C15" s="10">
        <v>26320</v>
      </c>
      <c r="D15" s="10">
        <v>75930</v>
      </c>
    </row>
    <row r="16" spans="1:4" ht="15.6" x14ac:dyDescent="0.3">
      <c r="A16" s="9">
        <v>45260</v>
      </c>
      <c r="B16" s="10">
        <v>49920</v>
      </c>
      <c r="C16" s="10">
        <v>26500</v>
      </c>
      <c r="D16" s="10">
        <v>76420</v>
      </c>
    </row>
    <row r="17" spans="1:4" ht="15.6" x14ac:dyDescent="0.3">
      <c r="A17" s="9">
        <v>45351</v>
      </c>
      <c r="B17" s="10">
        <v>49870</v>
      </c>
      <c r="C17" s="10">
        <v>26500</v>
      </c>
      <c r="D17" s="10">
        <v>76370</v>
      </c>
    </row>
    <row r="18" spans="1:4" ht="15.6" x14ac:dyDescent="0.3">
      <c r="A18" s="9">
        <v>45443</v>
      </c>
      <c r="B18" s="10">
        <v>50070</v>
      </c>
      <c r="C18" s="10">
        <v>26630</v>
      </c>
      <c r="D18" s="10">
        <v>76690</v>
      </c>
    </row>
    <row r="19" spans="1:4" ht="15.6" x14ac:dyDescent="0.3">
      <c r="A19" s="9">
        <v>45535</v>
      </c>
      <c r="B19" s="10">
        <v>50230</v>
      </c>
      <c r="C19" s="10">
        <v>26660</v>
      </c>
      <c r="D19" s="10">
        <v>76890</v>
      </c>
    </row>
    <row r="20" spans="1:4" ht="15.6" x14ac:dyDescent="0.3">
      <c r="A20" s="9">
        <v>45626</v>
      </c>
      <c r="B20" s="10">
        <v>50440</v>
      </c>
      <c r="C20" s="10">
        <v>26850</v>
      </c>
      <c r="D20" s="10">
        <v>77290</v>
      </c>
    </row>
    <row r="21" spans="1:4" ht="15.6" x14ac:dyDescent="0.3">
      <c r="A21" s="9">
        <v>45716</v>
      </c>
      <c r="B21" s="10">
        <v>50520</v>
      </c>
      <c r="C21" s="10">
        <v>26940</v>
      </c>
      <c r="D21" s="10">
        <v>77460</v>
      </c>
    </row>
    <row r="22" spans="1:4" ht="15.6" x14ac:dyDescent="0.3">
      <c r="A22" s="9">
        <v>45808</v>
      </c>
      <c r="B22" s="10">
        <v>50430</v>
      </c>
      <c r="C22" s="10">
        <v>26930</v>
      </c>
      <c r="D22" s="10">
        <v>77360</v>
      </c>
    </row>
    <row r="23" spans="1:4" ht="15.6" x14ac:dyDescent="0.3">
      <c r="A23" s="9">
        <v>45900</v>
      </c>
      <c r="B23" s="10">
        <v>50440</v>
      </c>
      <c r="C23" s="10">
        <v>26840</v>
      </c>
      <c r="D23" s="10">
        <v>77290</v>
      </c>
    </row>
    <row r="24" spans="1:4" ht="15.6" x14ac:dyDescent="0.3">
      <c r="A24" s="9">
        <v>45991</v>
      </c>
      <c r="B24" s="10">
        <v>50100</v>
      </c>
      <c r="C24" s="10">
        <v>26710</v>
      </c>
      <c r="D24" s="10">
        <v>76820</v>
      </c>
    </row>
    <row r="25" spans="1:4" ht="15.6" x14ac:dyDescent="0.3">
      <c r="A25" s="9">
        <v>46081</v>
      </c>
      <c r="B25" s="10">
        <v>49310</v>
      </c>
      <c r="C25" s="10">
        <v>26330</v>
      </c>
      <c r="D25" s="10">
        <v>75640</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5"/>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89</v>
      </c>
    </row>
    <row r="2" spans="1:4" x14ac:dyDescent="0.25">
      <c r="A2" t="s">
        <v>83</v>
      </c>
    </row>
    <row r="3" spans="1:4" x14ac:dyDescent="0.25">
      <c r="A3" s="2" t="str">
        <f>HYPERLINK("#'Contents'!A10", "Return to table of contents")</f>
        <v>Return to table of contents</v>
      </c>
    </row>
    <row r="4" spans="1:4" ht="15.6" x14ac:dyDescent="0.3">
      <c r="A4" s="4" t="s">
        <v>43</v>
      </c>
      <c r="B4" s="8" t="s">
        <v>86</v>
      </c>
      <c r="C4" s="8" t="s">
        <v>87</v>
      </c>
      <c r="D4" s="8" t="s">
        <v>88</v>
      </c>
    </row>
    <row r="5" spans="1:4" ht="15.6" x14ac:dyDescent="0.3">
      <c r="A5" s="9">
        <v>44255</v>
      </c>
      <c r="B5" s="10">
        <v>34190</v>
      </c>
      <c r="C5" s="10">
        <v>15270</v>
      </c>
      <c r="D5" s="10">
        <v>49460</v>
      </c>
    </row>
    <row r="6" spans="1:4" ht="15.6" x14ac:dyDescent="0.3">
      <c r="A6" s="9">
        <v>44347</v>
      </c>
      <c r="B6" s="10">
        <v>33420</v>
      </c>
      <c r="C6" s="10">
        <v>14880</v>
      </c>
      <c r="D6" s="10">
        <v>48300</v>
      </c>
    </row>
    <row r="7" spans="1:4" ht="15.6" x14ac:dyDescent="0.3">
      <c r="A7" s="9">
        <v>44439</v>
      </c>
      <c r="B7" s="10">
        <v>33560</v>
      </c>
      <c r="C7" s="10">
        <v>14960</v>
      </c>
      <c r="D7" s="10">
        <v>48520</v>
      </c>
    </row>
    <row r="8" spans="1:4" ht="15.6" x14ac:dyDescent="0.3">
      <c r="A8" s="9">
        <v>44530</v>
      </c>
      <c r="B8" s="10">
        <v>33700</v>
      </c>
      <c r="C8" s="10">
        <v>14890</v>
      </c>
      <c r="D8" s="10">
        <v>48600</v>
      </c>
    </row>
    <row r="9" spans="1:4" ht="15.6" x14ac:dyDescent="0.3">
      <c r="A9" s="9">
        <v>44620</v>
      </c>
      <c r="B9" s="10">
        <v>33720</v>
      </c>
      <c r="C9" s="10">
        <v>14820</v>
      </c>
      <c r="D9" s="10">
        <v>48540</v>
      </c>
    </row>
    <row r="10" spans="1:4" ht="15.6" x14ac:dyDescent="0.3">
      <c r="A10" s="9">
        <v>44712</v>
      </c>
      <c r="B10" s="10">
        <v>33360</v>
      </c>
      <c r="C10" s="10">
        <v>14540</v>
      </c>
      <c r="D10" s="10">
        <v>47910</v>
      </c>
    </row>
    <row r="11" spans="1:4" ht="15.6" x14ac:dyDescent="0.3">
      <c r="A11" s="9">
        <v>44804</v>
      </c>
      <c r="B11" s="10">
        <v>33650</v>
      </c>
      <c r="C11" s="10">
        <v>14670</v>
      </c>
      <c r="D11" s="10">
        <v>48320</v>
      </c>
    </row>
    <row r="12" spans="1:4" ht="15.6" x14ac:dyDescent="0.3">
      <c r="A12" s="9">
        <v>44895</v>
      </c>
      <c r="B12" s="10">
        <v>33620</v>
      </c>
      <c r="C12" s="10">
        <v>14700</v>
      </c>
      <c r="D12" s="10">
        <v>48320</v>
      </c>
    </row>
    <row r="13" spans="1:4" ht="15.6" x14ac:dyDescent="0.3">
      <c r="A13" s="9">
        <v>44985</v>
      </c>
      <c r="B13" s="10">
        <v>33580</v>
      </c>
      <c r="C13" s="10">
        <v>14630</v>
      </c>
      <c r="D13" s="10">
        <v>48210</v>
      </c>
    </row>
    <row r="14" spans="1:4" ht="15.6" x14ac:dyDescent="0.3">
      <c r="A14" s="9">
        <v>45077</v>
      </c>
      <c r="B14" s="10">
        <v>33110</v>
      </c>
      <c r="C14" s="10">
        <v>14350</v>
      </c>
      <c r="D14" s="10">
        <v>47460</v>
      </c>
    </row>
    <row r="15" spans="1:4" ht="15.6" x14ac:dyDescent="0.3">
      <c r="A15" s="9">
        <v>45169</v>
      </c>
      <c r="B15" s="10">
        <v>33580</v>
      </c>
      <c r="C15" s="10">
        <v>14520</v>
      </c>
      <c r="D15" s="10">
        <v>48100</v>
      </c>
    </row>
    <row r="16" spans="1:4" ht="15.6" x14ac:dyDescent="0.3">
      <c r="A16" s="9">
        <v>45260</v>
      </c>
      <c r="B16" s="10">
        <v>33660</v>
      </c>
      <c r="C16" s="10">
        <v>14600</v>
      </c>
      <c r="D16" s="10">
        <v>48270</v>
      </c>
    </row>
    <row r="17" spans="1:4" ht="15.6" x14ac:dyDescent="0.3">
      <c r="A17" s="9">
        <v>45351</v>
      </c>
      <c r="B17" s="10">
        <v>33650</v>
      </c>
      <c r="C17" s="10">
        <v>14570</v>
      </c>
      <c r="D17" s="10">
        <v>48220</v>
      </c>
    </row>
    <row r="18" spans="1:4" ht="15.6" x14ac:dyDescent="0.3">
      <c r="A18" s="9">
        <v>45443</v>
      </c>
      <c r="B18" s="10">
        <v>33480</v>
      </c>
      <c r="C18" s="10">
        <v>14370</v>
      </c>
      <c r="D18" s="10">
        <v>47840</v>
      </c>
    </row>
    <row r="19" spans="1:4" ht="15.6" x14ac:dyDescent="0.3">
      <c r="A19" s="9">
        <v>45535</v>
      </c>
      <c r="B19" s="10">
        <v>33690</v>
      </c>
      <c r="C19" s="10">
        <v>14480</v>
      </c>
      <c r="D19" s="10">
        <v>48180</v>
      </c>
    </row>
    <row r="20" spans="1:4" ht="15.6" x14ac:dyDescent="0.3">
      <c r="A20" s="9">
        <v>45626</v>
      </c>
      <c r="B20" s="10">
        <v>33580</v>
      </c>
      <c r="C20" s="10">
        <v>14490</v>
      </c>
      <c r="D20" s="10">
        <v>48070</v>
      </c>
    </row>
    <row r="21" spans="1:4" ht="15.6" x14ac:dyDescent="0.3">
      <c r="A21" s="9">
        <v>45716</v>
      </c>
      <c r="B21" s="10">
        <v>33520</v>
      </c>
      <c r="C21" s="10">
        <v>14480</v>
      </c>
      <c r="D21" s="10">
        <v>48000</v>
      </c>
    </row>
    <row r="22" spans="1:4" ht="15.6" x14ac:dyDescent="0.3">
      <c r="A22" s="9">
        <v>45808</v>
      </c>
      <c r="B22" s="10">
        <v>33270</v>
      </c>
      <c r="C22" s="10">
        <v>14330</v>
      </c>
      <c r="D22" s="10">
        <v>47600</v>
      </c>
    </row>
    <row r="23" spans="1:4" ht="15.6" x14ac:dyDescent="0.3">
      <c r="A23" s="9">
        <v>45900</v>
      </c>
      <c r="B23" s="10">
        <v>32850</v>
      </c>
      <c r="C23" s="10">
        <v>14130</v>
      </c>
      <c r="D23" s="10">
        <v>46970</v>
      </c>
    </row>
    <row r="24" spans="1:4" ht="15.6" x14ac:dyDescent="0.3">
      <c r="A24" s="9">
        <v>45991</v>
      </c>
      <c r="B24" s="10">
        <v>32360</v>
      </c>
      <c r="C24" s="10">
        <v>13960</v>
      </c>
      <c r="D24" s="10">
        <v>46320</v>
      </c>
    </row>
    <row r="25" spans="1:4" ht="15.6" x14ac:dyDescent="0.3">
      <c r="A25" s="9">
        <v>46081</v>
      </c>
      <c r="B25" s="10">
        <v>32160</v>
      </c>
      <c r="C25" s="10">
        <v>13860</v>
      </c>
      <c r="D25" s="10">
        <v>46020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0"/>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90</v>
      </c>
    </row>
    <row r="2" spans="1:4" x14ac:dyDescent="0.25">
      <c r="A2" t="s">
        <v>83</v>
      </c>
    </row>
    <row r="3" spans="1:4" x14ac:dyDescent="0.25">
      <c r="A3" s="2" t="str">
        <f>HYPERLINK("#'Contents'!A11", "Return to table of contents")</f>
        <v>Return to table of contents</v>
      </c>
    </row>
    <row r="4" spans="1:4" ht="15.6" x14ac:dyDescent="0.3">
      <c r="A4" s="4" t="s">
        <v>91</v>
      </c>
      <c r="B4" s="8" t="s">
        <v>86</v>
      </c>
      <c r="C4" s="8" t="s">
        <v>87</v>
      </c>
      <c r="D4" s="8" t="s">
        <v>88</v>
      </c>
    </row>
    <row r="5" spans="1:4" ht="15.6" x14ac:dyDescent="0.3">
      <c r="A5" s="4" t="s">
        <v>92</v>
      </c>
      <c r="B5" s="10">
        <v>1180</v>
      </c>
      <c r="C5" s="10">
        <v>1040</v>
      </c>
      <c r="D5" s="10">
        <v>2230</v>
      </c>
    </row>
    <row r="6" spans="1:4" ht="15.6" x14ac:dyDescent="0.3">
      <c r="A6" s="4" t="s">
        <v>93</v>
      </c>
      <c r="B6" s="10">
        <v>1500</v>
      </c>
      <c r="C6" s="10">
        <v>800</v>
      </c>
      <c r="D6" s="10">
        <v>2310</v>
      </c>
    </row>
    <row r="7" spans="1:4" ht="15.6" x14ac:dyDescent="0.3">
      <c r="A7" s="4" t="s">
        <v>94</v>
      </c>
      <c r="B7" s="10">
        <v>3010</v>
      </c>
      <c r="C7" s="10">
        <v>950</v>
      </c>
      <c r="D7" s="10">
        <v>3950</v>
      </c>
    </row>
    <row r="8" spans="1:4" ht="15.6" x14ac:dyDescent="0.3">
      <c r="A8" s="4" t="s">
        <v>95</v>
      </c>
      <c r="B8" s="10">
        <v>4650</v>
      </c>
      <c r="C8" s="10">
        <v>1310</v>
      </c>
      <c r="D8" s="10">
        <v>5960</v>
      </c>
    </row>
    <row r="9" spans="1:4" ht="15.6" x14ac:dyDescent="0.3">
      <c r="A9" s="4" t="s">
        <v>96</v>
      </c>
      <c r="B9" s="10">
        <v>4740</v>
      </c>
      <c r="C9" s="10">
        <v>1520</v>
      </c>
      <c r="D9" s="10">
        <v>6250</v>
      </c>
    </row>
    <row r="10" spans="1:4" ht="15.6" x14ac:dyDescent="0.3">
      <c r="A10" s="4" t="s">
        <v>97</v>
      </c>
      <c r="B10" s="10">
        <v>4170</v>
      </c>
      <c r="C10" s="10">
        <v>1560</v>
      </c>
      <c r="D10" s="10">
        <v>5730</v>
      </c>
    </row>
    <row r="11" spans="1:4" ht="15.6" x14ac:dyDescent="0.3">
      <c r="A11" s="4" t="s">
        <v>98</v>
      </c>
      <c r="B11" s="10">
        <v>4190</v>
      </c>
      <c r="C11" s="10">
        <v>1850</v>
      </c>
      <c r="D11" s="10">
        <v>6040</v>
      </c>
    </row>
    <row r="12" spans="1:4" ht="15.6" x14ac:dyDescent="0.3">
      <c r="A12" s="4" t="s">
        <v>99</v>
      </c>
      <c r="B12" s="10">
        <v>4840</v>
      </c>
      <c r="C12" s="10">
        <v>2460</v>
      </c>
      <c r="D12" s="10">
        <v>7300</v>
      </c>
    </row>
    <row r="13" spans="1:4" ht="15.6" x14ac:dyDescent="0.3">
      <c r="A13" s="4" t="s">
        <v>100</v>
      </c>
      <c r="B13" s="10">
        <v>6670</v>
      </c>
      <c r="C13" s="10">
        <v>3740</v>
      </c>
      <c r="D13" s="10">
        <v>10410</v>
      </c>
    </row>
    <row r="14" spans="1:4" ht="15.6" x14ac:dyDescent="0.3">
      <c r="A14" s="4" t="s">
        <v>101</v>
      </c>
      <c r="B14" s="10">
        <v>4040</v>
      </c>
      <c r="C14" s="10">
        <v>2370</v>
      </c>
      <c r="D14" s="10">
        <v>6410</v>
      </c>
    </row>
    <row r="15" spans="1:4" ht="15.6" x14ac:dyDescent="0.3">
      <c r="A15" s="4" t="s">
        <v>102</v>
      </c>
      <c r="B15" s="10">
        <v>3730</v>
      </c>
      <c r="C15" s="10">
        <v>2750</v>
      </c>
      <c r="D15" s="10">
        <v>6480</v>
      </c>
    </row>
    <row r="16" spans="1:4" ht="15.6" x14ac:dyDescent="0.3">
      <c r="A16" s="4" t="s">
        <v>103</v>
      </c>
      <c r="B16" s="10">
        <v>3210</v>
      </c>
      <c r="C16" s="10">
        <v>2740</v>
      </c>
      <c r="D16" s="10">
        <v>5950</v>
      </c>
    </row>
    <row r="17" spans="1:4" ht="15.6" x14ac:dyDescent="0.3">
      <c r="A17" s="4" t="s">
        <v>104</v>
      </c>
      <c r="B17" s="10">
        <v>2070</v>
      </c>
      <c r="C17" s="10">
        <v>1960</v>
      </c>
      <c r="D17" s="10">
        <v>4040</v>
      </c>
    </row>
    <row r="18" spans="1:4" ht="15.6" x14ac:dyDescent="0.3">
      <c r="A18" s="4" t="s">
        <v>105</v>
      </c>
      <c r="B18" s="10">
        <v>940</v>
      </c>
      <c r="C18" s="10">
        <v>940</v>
      </c>
      <c r="D18" s="10">
        <v>1880</v>
      </c>
    </row>
    <row r="19" spans="1:4" ht="15.6" x14ac:dyDescent="0.3">
      <c r="A19" s="4" t="s">
        <v>106</v>
      </c>
      <c r="B19" s="10">
        <v>380</v>
      </c>
      <c r="C19" s="10">
        <v>340</v>
      </c>
      <c r="D19" s="10">
        <v>720</v>
      </c>
    </row>
    <row r="20" spans="1:4" ht="15.6" x14ac:dyDescent="0.3">
      <c r="A20" s="4" t="s">
        <v>88</v>
      </c>
      <c r="B20" s="10">
        <v>49310</v>
      </c>
      <c r="C20" s="10">
        <v>26330</v>
      </c>
      <c r="D20" s="10">
        <v>75640</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
  <sheetViews>
    <sheetView workbookViewId="0"/>
  </sheetViews>
  <sheetFormatPr defaultColWidth="11.54296875" defaultRowHeight="15" x14ac:dyDescent="0.25"/>
  <cols>
    <col min="1" max="1" width="15.6328125" customWidth="1"/>
    <col min="2" max="4" width="12.6328125" customWidth="1"/>
  </cols>
  <sheetData>
    <row r="1" spans="1:4" ht="15.6" x14ac:dyDescent="0.3">
      <c r="A1" s="3" t="s">
        <v>107</v>
      </c>
    </row>
    <row r="2" spans="1:4" x14ac:dyDescent="0.25">
      <c r="A2" t="s">
        <v>83</v>
      </c>
    </row>
    <row r="3" spans="1:4" x14ac:dyDescent="0.25">
      <c r="A3" s="2" t="str">
        <f>HYPERLINK("#'Contents'!A12", "Return to table of contents")</f>
        <v>Return to table of contents</v>
      </c>
    </row>
    <row r="4" spans="1:4" ht="15.6" x14ac:dyDescent="0.3">
      <c r="A4" s="4" t="s">
        <v>108</v>
      </c>
      <c r="B4" s="8" t="s">
        <v>86</v>
      </c>
      <c r="C4" s="8" t="s">
        <v>87</v>
      </c>
      <c r="D4" s="8" t="s">
        <v>88</v>
      </c>
    </row>
    <row r="5" spans="1:4" ht="15.6" x14ac:dyDescent="0.3">
      <c r="A5" s="4" t="s">
        <v>109</v>
      </c>
      <c r="B5" s="10">
        <v>14370</v>
      </c>
      <c r="C5" s="10">
        <v>11100</v>
      </c>
      <c r="D5" s="10">
        <v>25480</v>
      </c>
    </row>
    <row r="6" spans="1:4" ht="15.6" x14ac:dyDescent="0.3">
      <c r="A6" s="4" t="s">
        <v>110</v>
      </c>
      <c r="B6" s="10">
        <v>34940</v>
      </c>
      <c r="C6" s="10">
        <v>15230</v>
      </c>
      <c r="D6" s="10">
        <v>50170</v>
      </c>
    </row>
    <row r="7" spans="1:4" ht="15.6" x14ac:dyDescent="0.3">
      <c r="A7" s="4" t="s">
        <v>88</v>
      </c>
      <c r="B7" s="10">
        <v>49310</v>
      </c>
      <c r="C7" s="10">
        <v>26330</v>
      </c>
      <c r="D7" s="10">
        <v>75640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User Feedback</vt:lpstr>
      <vt:lpstr>General Info</vt:lpstr>
      <vt:lpstr>Contents</vt:lpstr>
      <vt:lpstr>Notes</vt:lpstr>
      <vt:lpstr>Table 1</vt:lpstr>
      <vt:lpstr>Table 2</vt:lpstr>
      <vt:lpstr>Table 3</vt:lpstr>
      <vt:lpstr>Table 4</vt:lpstr>
      <vt:lpstr>Table 5</vt:lpstr>
      <vt:lpstr>Table 6</vt:lpstr>
      <vt:lpstr>Table 7</vt:lpstr>
      <vt:lpstr>Table 8</vt:lpstr>
      <vt:lpstr>Table 9</vt:lpstr>
      <vt:lpstr>Table 10</vt:lpstr>
      <vt:lpstr>Table 11</vt:lpstr>
      <vt:lpstr>Table 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Carer's Allowance - February 2026</dc:title>
  <dc:subject>Carer's Allowance</dc:subject>
  <dc:creator>DfC Analytics Division</dc:creator>
  <cp:lastModifiedBy>Doran, Jim (DfC)</cp:lastModifiedBy>
  <dcterms:created xsi:type="dcterms:W3CDTF">2026-05-06T11:18:45Z</dcterms:created>
  <dcterms:modified xsi:type="dcterms:W3CDTF">2026-05-22T09:03:28Z</dcterms:modified>
  <cp:category>Benefit Statistics for Northern Ireland</cp:category>
</cp:coreProperties>
</file>