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067075\Desktop\temp\psu\Ben Stats Summary\"/>
    </mc:Choice>
  </mc:AlternateContent>
  <xr:revisionPtr revIDLastSave="0" documentId="13_ncr:1_{80D06831-69B0-401E-8358-0E19B727E20F}" xr6:coauthVersionLast="47" xr6:coauthVersionMax="47" xr10:uidLastSave="{00000000-0000-0000-0000-000000000000}"/>
  <bookViews>
    <workbookView xWindow="40395" yWindow="1335" windowWidth="20400" windowHeight="11760" activeTab="2" xr2:uid="{00000000-000D-0000-FFFF-FFFF00000000}"/>
  </bookViews>
  <sheets>
    <sheet name="User Feedback" sheetId="1" r:id="rId1"/>
    <sheet name="General Info" sheetId="2" r:id="rId2"/>
    <sheet name="Contents" sheetId="3" r:id="rId3"/>
    <sheet name="Notes" sheetId="4" r:id="rId4"/>
    <sheet name="Table 1" sheetId="5" r:id="rId5"/>
    <sheet name="Table 2" sheetId="6" r:id="rId6"/>
    <sheet name="Table 3" sheetId="7" r:id="rId7"/>
    <sheet name="Table 4" sheetId="8" r:id="rId8"/>
    <sheet name="Table 5" sheetId="9" r:id="rId9"/>
    <sheet name="Table 6" sheetId="10" r:id="rId10"/>
    <sheet name="Table 7" sheetId="11" r:id="rId11"/>
    <sheet name="Table 8" sheetId="12" r:id="rId12"/>
    <sheet name="Table 9"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3" l="1"/>
  <c r="A3" i="12"/>
  <c r="A3" i="11"/>
  <c r="A3" i="10"/>
  <c r="A3" i="9"/>
  <c r="A3" i="8"/>
  <c r="A3" i="7"/>
  <c r="A3" i="6"/>
  <c r="A3" i="5"/>
  <c r="B16" i="3"/>
  <c r="A16" i="3"/>
  <c r="B15" i="3"/>
  <c r="A15" i="3"/>
  <c r="B14" i="3"/>
  <c r="A14" i="3"/>
  <c r="B13" i="3"/>
  <c r="A13" i="3"/>
  <c r="B12" i="3"/>
  <c r="A12" i="3"/>
  <c r="B11" i="3"/>
  <c r="A11" i="3"/>
  <c r="B10" i="3"/>
  <c r="A10" i="3"/>
  <c r="B9" i="3"/>
  <c r="A9" i="3"/>
  <c r="B8" i="3"/>
  <c r="A8" i="3"/>
  <c r="B7" i="3"/>
  <c r="A7" i="3"/>
</calcChain>
</file>

<file path=xl/sharedStrings.xml><?xml version="1.0" encoding="utf-8"?>
<sst xmlns="http://schemas.openxmlformats.org/spreadsheetml/2006/main" count="224" uniqueCount="173">
  <si>
    <t>Request for User Feedback</t>
  </si>
  <si>
    <t>DfC are continuing to reach out to users of these tables to better understand how the statistics are being used</t>
  </si>
  <si>
    <t>and whether there are any improvements that can be made.</t>
  </si>
  <si>
    <t>We want to hear from people who use the figures within this publication. We would like to find out</t>
  </si>
  <si>
    <t>what people use the statistics for and to make sure that the publication is as useful as it can be. AD also</t>
  </si>
  <si>
    <t>wishes to assess how we communicate with users on an ongoing basis.</t>
  </si>
  <si>
    <t>We would appreciate if you completed a short questionnaire to give us your views on the publication.</t>
  </si>
  <si>
    <t>An online version of this questionnaire is available at the following:</t>
  </si>
  <si>
    <t>Alternatively, a hard copy can be requested by emailing:</t>
  </si>
  <si>
    <t>Many thanks for your time.</t>
  </si>
  <si>
    <t>analyticsdivision@communities-ni.gov.uk</t>
  </si>
  <si>
    <t>Link to User Survey</t>
  </si>
  <si>
    <t>General information about this publication</t>
  </si>
  <si>
    <t>Attendance Allowance (AA) provides a non-contributory, non-means-tested and tax-free contribution towards the disability-related extra costs of severely</t>
  </si>
  <si>
    <t>disabled people who are of State Pension Age and over when they claim help with those costs. It can be awarded for a fixed or an indefinite period.</t>
  </si>
  <si>
    <t xml:space="preserve">To qualify, people must have needed help with personal care (i.e. attention in connection with their bodily functions and/or continual supervision to avoid </t>
  </si>
  <si>
    <t>substantial danger to themselves or others) for at least 6 months (the ‘qualifying period’).</t>
  </si>
  <si>
    <t>The allowance is paid at two rates:</t>
  </si>
  <si>
    <t>- Higher rate - for people who need help with personal care throughout the day and during the night;</t>
  </si>
  <si>
    <t>- Lower rate - for people who need help with personal care throughout the day or during the night.</t>
  </si>
  <si>
    <t xml:space="preserve">People who are terminally ill (i.e. have a progressive disease from which death can reasonably be expected within 12 months, extended at April 2022 from </t>
  </si>
  <si>
    <t>6 months) automatically qualify for the higher rate. They do not have to satisfy the qualifying period.</t>
  </si>
  <si>
    <t>DEFINITIONS AND CONVENTIONS:</t>
  </si>
  <si>
    <t xml:space="preserve">Figures are rounded to the nearest ten; some additional disclosure control has also been applied. Average amounts are shown as pounds per week </t>
  </si>
  <si>
    <t xml:space="preserve">and rounded to the nearest penny. Totals may not sum due to rounding.  Percentages are rounded to 1 decimal place, but may be displayed to 2 </t>
  </si>
  <si>
    <t>decimal places.</t>
  </si>
  <si>
    <t>SOURCE:</t>
  </si>
  <si>
    <t>DWP Information Directorate: Attendance Allowance  GMS/MIDAS  Extracts</t>
  </si>
  <si>
    <t>Glossary of Terms used in the tables</t>
  </si>
  <si>
    <t>Variable</t>
  </si>
  <si>
    <t>Information on variable</t>
  </si>
  <si>
    <t>Claimants</t>
  </si>
  <si>
    <t>Number of clients on the administrative system at the reference date. These figures are rounded to the nearest ten cases. So, 12,345 is shown as 12,350.</t>
  </si>
  <si>
    <t>Recipients</t>
  </si>
  <si>
    <t>Number of clients on the administrative system at the reference date who currently receive a benefit payment. These figures are rounded to the nearest ten cases. So, 12,345 is shown as 12,350.</t>
  </si>
  <si>
    <t>Date</t>
  </si>
  <si>
    <t>Figures are reported quarterly as situation at end of the quarter with quarters taken as February, May, August, November. Scans from the administrative system are taken at fortnightly intervals. In reality, scans may not fall on the last day of the quarter, the scan closest to that date is therefore used. This may be taken in the following month as shown.</t>
  </si>
  <si>
    <t>Rate of award</t>
  </si>
  <si>
    <t>This is the rate applicable to the first or subsequent award of benefit, shown as Higher or Lower rate.</t>
  </si>
  <si>
    <t>Age</t>
  </si>
  <si>
    <t>Age of claimant at date of extract as recorded on benefit system.</t>
  </si>
  <si>
    <t>Gender</t>
  </si>
  <si>
    <t>Gender as recorded on the benefit system.</t>
  </si>
  <si>
    <t>Disabling Condition</t>
  </si>
  <si>
    <t>This is the medical cause of the main disability which gives rise to the award of Attendance Allowance.</t>
  </si>
  <si>
    <t>Average benefit</t>
  </si>
  <si>
    <t>The average amount of weekly benefit in payment.</t>
  </si>
  <si>
    <t>Local Government District</t>
  </si>
  <si>
    <t>Local Government Districts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</si>
  <si>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Population</t>
  </si>
  <si>
    <t>The number of customers of State Pension Age and over in Northern Ireland, the age group entitled to Attendance Allowance.</t>
  </si>
  <si>
    <t>Parliamentary Constituency</t>
  </si>
  <si>
    <t>Parliamentary Constituencies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</si>
  <si>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Attendance Allowance Summary Statistics - February 2026</t>
  </si>
  <si>
    <t>ISSN 2049-5773</t>
  </si>
  <si>
    <t>Published:</t>
  </si>
  <si>
    <t>27 May 2026</t>
  </si>
  <si>
    <t>Coverage:</t>
  </si>
  <si>
    <t>Northern Ireland</t>
  </si>
  <si>
    <t>Contents</t>
  </si>
  <si>
    <t>Notes</t>
  </si>
  <si>
    <t>This worksheet contains one table</t>
  </si>
  <si>
    <t>Note number</t>
  </si>
  <si>
    <t>Note text</t>
  </si>
  <si>
    <t>Figures are rounded to the nearest ten. Some additional disclosure control has also been applied. Totals may not sum due to rounding.</t>
  </si>
  <si>
    <t>From October 2020, State Pension Age reached 66 for both men and women. From the November 2020 publication onwards, the lowest age band in this table has therefore been changed from '65-69' to '66-69'.</t>
  </si>
  <si>
    <t>* Disabling conditions were not recorded for existing cases when they were transferred to the computer system.</t>
  </si>
  <si>
    <t>'Other conditions' includes medical conditions that have less than 100 claimants.</t>
  </si>
  <si>
    <t>Average amounts are shown as pounds per week and are rounded to the nearest penny.</t>
  </si>
  <si>
    <t>The Eligible Population figures for the Local Government Districts are taken from the most recent mid-year population estimates.</t>
  </si>
  <si>
    <t>From October 2020 the State Pension Age (SPA) reached 66 for both men and women. From the November 2020 publication onwards, the eligible population in this table has therefore been changed from 65 and over to 66 and over.</t>
  </si>
  <si>
    <t>Percentages are calcuated using unrounded figures then rounded to 1 decimal place.</t>
  </si>
  <si>
    <t>Due to the update of Parliamentary Constituencies in June 2024, all published supplementary tables in the May 2024 Statistics Supplementary tables for benefits (except for State Pension) originally reflected these changes.  May 2024 tables still used the term 'by Assembly Area' in their title. However, the alignment of Parliamentary Constituency changes with Assembly Areas will not occur until after the next Assembly election, which is to take place no later than 6th May 2027.  From August 2024 Published tables, these tables, which reference updated boundaries and names, are now titled '...by Parliamentary Constituency'.</t>
  </si>
  <si>
    <t>Table 1: Attendance Allowance Claimants and Recipients Time Series, February 2021 to February 2026 [note 1]</t>
  </si>
  <si>
    <t>This worksheet contains one table. Notes can be found on the Notes worksheet.</t>
  </si>
  <si>
    <t>Table 2: Attendance Allowance Claimants and Recipients Annual Comparison by Rate of Award, February 2021 to February 2026 [note 1]</t>
  </si>
  <si>
    <t>Claimants Higher Rate</t>
  </si>
  <si>
    <t>Claimants Lower Rate</t>
  </si>
  <si>
    <t>Claimants Total</t>
  </si>
  <si>
    <t>Recipients Higher Rate</t>
  </si>
  <si>
    <t>Recipients Lower Rate</t>
  </si>
  <si>
    <t>Recipients Total</t>
  </si>
  <si>
    <t>Table 3: Attendance Allowance Claimants by Age and Gender, February 2026 [notes 1, 2]</t>
  </si>
  <si>
    <t>Age Band</t>
  </si>
  <si>
    <t>Female</t>
  </si>
  <si>
    <t>Male</t>
  </si>
  <si>
    <t>Total</t>
  </si>
  <si>
    <t>(a) 66-69</t>
  </si>
  <si>
    <t>(b) 70-74</t>
  </si>
  <si>
    <t>(c) 75-79</t>
  </si>
  <si>
    <t>(d) 80-84</t>
  </si>
  <si>
    <t>(e) 85-89</t>
  </si>
  <si>
    <t>(f) 90 and over</t>
  </si>
  <si>
    <t>Table 4: Attendance Allowance Recipients by Age and Gender, February 2026 [notes 1, 2]</t>
  </si>
  <si>
    <t>Table 5:  Attendance Allowance Claimants by Disabling Condition, February 2026 [notes 1, 3, 4]</t>
  </si>
  <si>
    <t>Condition</t>
  </si>
  <si>
    <t>High Rate</t>
  </si>
  <si>
    <t>Low Rate</t>
  </si>
  <si>
    <t>All Claimants</t>
  </si>
  <si>
    <t>Autoimmune disease (connective tissue disorders)</t>
  </si>
  <si>
    <t>Cardiovascular disease</t>
  </si>
  <si>
    <t>Diseases of the liver, gallbladder, biliary tract and pancreas</t>
  </si>
  <si>
    <t>Endocrine disease (Hormone disease)</t>
  </si>
  <si>
    <t>Frailty</t>
  </si>
  <si>
    <t>Gastrointestinal disease</t>
  </si>
  <si>
    <t>Genitourinary disease</t>
  </si>
  <si>
    <t>Hearing disorders</t>
  </si>
  <si>
    <t>Malignant disease (Cancers)</t>
  </si>
  <si>
    <t>Multisystem and extremes of age</t>
  </si>
  <si>
    <t>Musculoskeletal disease (general)</t>
  </si>
  <si>
    <t>Musculoskeletal disease (regional)</t>
  </si>
  <si>
    <t>Neurological disease (Nervous system disorders)</t>
  </si>
  <si>
    <t>Psychiatric disorders (Mental Illness)</t>
  </si>
  <si>
    <t>Respiratory disease</t>
  </si>
  <si>
    <t>Skin disease</t>
  </si>
  <si>
    <t>Terminally Ill</t>
  </si>
  <si>
    <t>Visual disease</t>
  </si>
  <si>
    <t>Other conditions</t>
  </si>
  <si>
    <t>Table 6: Attendance Allowance Claimants and Recipients by Age and Rate of Award, February 2026 [notes 1, 2]</t>
  </si>
  <si>
    <t>Table 7: Attendance Allowance Average Weekly Benefit Payment Time Series by Recipients and Gender, February 2021 to February 2026 [notes 1, 5]</t>
  </si>
  <si>
    <t>Female Recipients</t>
  </si>
  <si>
    <t>Female Average Weekly Benefit
(£)</t>
  </si>
  <si>
    <t>Male Recipients</t>
  </si>
  <si>
    <t>Male Average Weekly Benefit
(£)</t>
  </si>
  <si>
    <t>Total Recipients</t>
  </si>
  <si>
    <t>Total Average Weekly Benefit
(£)</t>
  </si>
  <si>
    <t>Table 8: Attendance Allowance Claimants and Recipients by Parliamentary Constituency, February 2026 [notes 1, 9]</t>
  </si>
  <si>
    <t>Belfast East</t>
  </si>
  <si>
    <t>Belfast North</t>
  </si>
  <si>
    <t>Belfast South And Mid Down</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</si>
  <si>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</si>
  <si>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</si>
  <si>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</si>
  <si>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</si>
  <si>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</si>
  <si>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</si>
  <si>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</si>
  <si>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</si>
  <si>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</si>
  <si>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</si>
  <si>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</si>
  <si>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</si>
  <si>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</si>
  <si>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</si>
  <si>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</si>
  <si>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Unknown</t>
  </si>
  <si>
    <t>Table 9: Attendance Allowance Claimants by Local Government District, February 2026 [notes 1, 6, 7, 8]</t>
  </si>
  <si>
    <t>Two cells in this table are empty because data was not collated for these variables.</t>
  </si>
  <si>
    <t>Eligible Population (66+)</t>
  </si>
  <si>
    <t>% of Eligible Population</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</si>
  <si>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</si>
  <si>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</si>
  <si>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</si>
  <si>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</si>
  <si>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</si>
  <si>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</si>
  <si>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</si>
  <si>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</si>
  <si>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</si>
  <si>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Newry, Mourne and Down</t>
  </si>
  <si>
    <t>Table</t>
  </si>
  <si>
    <t>Table Description</t>
  </si>
  <si>
    <t>Contact</t>
  </si>
  <si>
    <t>Analytics Division</t>
  </si>
  <si>
    <t>Department for Communities</t>
  </si>
  <si>
    <t>Level 6, Causeway Exchange</t>
  </si>
  <si>
    <t>1-7 Bedford Street</t>
  </si>
  <si>
    <t>BT2 7EG</t>
  </si>
  <si>
    <t>Telephone:</t>
  </si>
  <si>
    <t>028 90515424</t>
  </si>
  <si>
    <t>Email:</t>
  </si>
  <si>
    <t>Further Information</t>
  </si>
  <si>
    <t>Link to further information on Benefit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</si>
</sst>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6" x14ac:knownFonts="1">
    <font>
      <sz val="12"/>
      <color rgb="FF000000"/>
      <name val="Arial"/>
    </font>
    <font>
      <b/>
      <sz val="16"/>
      <color rgb="FF000000"/>
      <name val="Arial"/>
    </font>
    <font>
      <u/>
      <sz val="12"/>
      <color theme="10"/>
      <name val="Arial"/>
    </font>
    <font>
      <b/>
      <sz val="12"/>
      <color rgb="FF000000"/>
      <name val="Arial"/>
    </font>
    <font>
      <b/>
      <sz val="14"/>
      <color rgb="FF000000"/>
      <name val="Arial"/>
    </font>
    <font>
      <u/>
      <sz val="12"/>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wrapText="1"/>
    </xf>
    <xf numFmtId="0" fontId="0" fillId="0" borderId="0" xfId="0" applyAlignment="1">
      <alignment wrapText="1"/>
    </xf>
    <xf numFmtId="0" fontId="4" fillId="0" borderId="0" xfId="0" applyFont="1"/>
    <xf numFmtId="0" fontId="3" fillId="0" borderId="0" xfId="0" applyFont="1" applyAlignment="1">
      <alignment horizontal="center" vertical="top" wrapText="1"/>
    </xf>
    <xf numFmtId="0" fontId="3" fillId="0" borderId="0" xfId="0" applyFont="1" applyAlignment="1">
      <alignment horizontal="right" wrapText="1"/>
    </xf>
    <xf numFmtId="164" fontId="3" fillId="0" borderId="0" xfId="0" applyNumberFormat="1" applyFont="1" applyAlignment="1">
      <alignment horizontal="left"/>
    </xf>
    <xf numFmtId="3" fontId="0" fillId="0" borderId="0" xfId="0" applyNumberFormat="1" applyAlignment="1">
      <alignment horizontal="right"/>
    </xf>
    <xf numFmtId="4" fontId="0" fillId="0" borderId="0" xfId="0" applyNumberFormat="1" applyAlignment="1">
      <alignment horizontal="right"/>
    </xf>
    <xf numFmtId="165" fontId="0" fillId="0" borderId="0" xfId="0" applyNumberFormat="1" applyAlignment="1">
      <alignment horizontal="right"/>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1200" cy="1098000"/>
    <xdr:pic>
      <xdr:nvPicPr>
        <xdr:cNvPr id="2" name="Picture 1" descr="DfC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xdr:col>
      <xdr:colOff>0</xdr:colOff>
      <xdr:row>0</xdr:row>
      <xdr:rowOff>0</xdr:rowOff>
    </xdr:from>
    <xdr:ext cx="3391200" cy="633600"/>
    <xdr:pic>
      <xdr:nvPicPr>
        <xdr:cNvPr id="3" name="Picture 2" descr="NISRA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7</xdr:col>
      <xdr:colOff>0</xdr:colOff>
      <xdr:row>0</xdr:row>
      <xdr:rowOff>0</xdr:rowOff>
    </xdr:from>
    <xdr:ext cx="658800" cy="676800"/>
    <xdr:pic>
      <xdr:nvPicPr>
        <xdr:cNvPr id="4" name="Picture 3" descr="Official Statistic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eneral_info" displayName="general_info" ref="A18:B29" totalsRowShown="0">
  <tableColumns count="2">
    <tableColumn id="1" xr3:uid="{00000000-0010-0000-0000-000001000000}" name="Variable"/>
    <tableColumn id="2" xr3:uid="{00000000-0010-0000-0000-000002000000}" name="Information on variable"/>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7" displayName="table7" ref="A4:G25" totalsRowShown="0">
  <tableColumns count="7">
    <tableColumn id="1" xr3:uid="{00000000-0010-0000-0900-000001000000}" name="Date"/>
    <tableColumn id="2" xr3:uid="{00000000-0010-0000-0900-000002000000}" name="Female Recipients"/>
    <tableColumn id="3" xr3:uid="{00000000-0010-0000-0900-000003000000}" name="Female Average Weekly Benefit_x000a_(£)"/>
    <tableColumn id="4" xr3:uid="{00000000-0010-0000-0900-000004000000}" name="Male Recipients"/>
    <tableColumn id="5" xr3:uid="{00000000-0010-0000-0900-000005000000}" name="Male Average Weekly Benefit_x000a_(£)"/>
    <tableColumn id="6" xr3:uid="{00000000-0010-0000-0900-000006000000}" name="Total Recipients"/>
    <tableColumn id="7" xr3:uid="{00000000-0010-0000-0900-000007000000}" name="Total Average Weekly Benefit_x000a_(£)"/>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8" displayName="table8" ref="A4:C24" totalsRowShown="0">
  <tableColumns count="3">
    <tableColumn id="1" xr3:uid="{00000000-0010-0000-0A00-000001000000}" name="Parliamentary Constituency"/>
    <tableColumn id="2" xr3:uid="{00000000-0010-0000-0A00-000002000000}" name="Claimants"/>
    <tableColumn id="3" xr3:uid="{00000000-0010-0000-0A00-000003000000}" name="Recipients"/>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9" displayName="table9" ref="A5:D18" totalsRowShown="0">
  <tableColumns count="4">
    <tableColumn id="1" xr3:uid="{00000000-0010-0000-0B00-000001000000}" name="Local Government District"/>
    <tableColumn id="2" xr3:uid="{00000000-0010-0000-0B00-000002000000}" name="Claimants"/>
    <tableColumn id="3" xr3:uid="{00000000-0010-0000-0B00-000003000000}" name="Eligible Population (66+)"/>
    <tableColumn id="4" xr3:uid="{00000000-0010-0000-0B00-000004000000}" name="% of Eligible Populatio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1000000}" name="contents_table" displayName="contents_table" ref="A6:B16" totalsRowShown="0">
  <tableColumns count="2">
    <tableColumn id="1" xr3:uid="{00000000-0010-0000-0100-000001000000}" name="Table"/>
    <tableColumn id="2" xr3:uid="{00000000-0010-0000-0100-000002000000}" name="Table Descriptio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notes" displayName="notes" ref="A3:B12" totalsRowShown="0">
  <tableColumns count="2">
    <tableColumn id="1" xr3:uid="{00000000-0010-0000-0200-000001000000}" name="Note number"/>
    <tableColumn id="2" xr3:uid="{00000000-0010-0000-0200-000002000000}" name="Note text"/>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 displayName="table1" ref="A4:C25" totalsRowShown="0">
  <tableColumns count="3">
    <tableColumn id="1" xr3:uid="{00000000-0010-0000-0300-000001000000}" name="Date"/>
    <tableColumn id="2" xr3:uid="{00000000-0010-0000-0300-000002000000}" name="Claimants"/>
    <tableColumn id="3" xr3:uid="{00000000-0010-0000-0300-000003000000}" name="Recipients"/>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 displayName="table2" ref="A4:G10" totalsRowShown="0">
  <tableColumns count="7">
    <tableColumn id="1" xr3:uid="{00000000-0010-0000-0400-000001000000}" name="Date"/>
    <tableColumn id="2" xr3:uid="{00000000-0010-0000-0400-000002000000}" name="Claimants Higher Rate"/>
    <tableColumn id="3" xr3:uid="{00000000-0010-0000-0400-000003000000}" name="Claimants Lower Rate"/>
    <tableColumn id="4" xr3:uid="{00000000-0010-0000-0400-000004000000}" name="Claimants Total"/>
    <tableColumn id="5" xr3:uid="{00000000-0010-0000-0400-000005000000}" name="Recipients Higher Rate"/>
    <tableColumn id="6" xr3:uid="{00000000-0010-0000-0400-000006000000}" name="Recipients Lower Rate"/>
    <tableColumn id="7" xr3:uid="{00000000-0010-0000-0400-000007000000}" name="Recipients Total"/>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 displayName="table3" ref="A4:D11" totalsRowShown="0">
  <tableColumns count="4">
    <tableColumn id="1" xr3:uid="{00000000-0010-0000-0500-000001000000}" name="Age Band"/>
    <tableColumn id="2" xr3:uid="{00000000-0010-0000-0500-000002000000}" name="Female"/>
    <tableColumn id="3" xr3:uid="{00000000-0010-0000-0500-000003000000}" name="Male"/>
    <tableColumn id="4" xr3:uid="{00000000-0010-0000-0500-000004000000}" name="Total"/>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4" displayName="table4" ref="A4:D11" totalsRowShown="0">
  <tableColumns count="4">
    <tableColumn id="1" xr3:uid="{00000000-0010-0000-0600-000001000000}" name="Age Band"/>
    <tableColumn id="2" xr3:uid="{00000000-0010-0000-0600-000002000000}" name="Female"/>
    <tableColumn id="3" xr3:uid="{00000000-0010-0000-0600-000003000000}" name="Male"/>
    <tableColumn id="4" xr3:uid="{00000000-0010-0000-0600-000004000000}" name="Tot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5" displayName="table5" ref="A4:D24" totalsRowShown="0">
  <tableColumns count="4">
    <tableColumn id="1" xr3:uid="{00000000-0010-0000-0700-000001000000}" name="Condition"/>
    <tableColumn id="2" xr3:uid="{00000000-0010-0000-0700-000002000000}" name="High Rate"/>
    <tableColumn id="3" xr3:uid="{00000000-0010-0000-0700-000003000000}" name="Low Rate"/>
    <tableColumn id="4" xr3:uid="{00000000-0010-0000-0700-000004000000}" name="All Claimants"/>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6" displayName="table6" ref="A4:G11" totalsRowShown="0">
  <tableColumns count="7">
    <tableColumn id="1" xr3:uid="{00000000-0010-0000-0800-000001000000}" name="Age Band"/>
    <tableColumn id="2" xr3:uid="{00000000-0010-0000-0800-000002000000}" name="Claimants Higher Rate"/>
    <tableColumn id="3" xr3:uid="{00000000-0010-0000-0800-000003000000}" name="Claimants Lower Rate"/>
    <tableColumn id="4" xr3:uid="{00000000-0010-0000-0800-000004000000}" name="Claimants Total"/>
    <tableColumn id="5" xr3:uid="{00000000-0010-0000-0800-000005000000}" name="Recipients Higher Rate"/>
    <tableColumn id="6" xr3:uid="{00000000-0010-0000-0800-000006000000}" name="Recipients Lower Rate"/>
    <tableColumn id="7" xr3:uid="{00000000-0010-0000-0800-000007000000}" name="Recipients Total"/>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nsultations.nidirect.gov.uk/dfc/benefit-statistics-summary-user-survey/" TargetMode="External"/><Relationship Id="rId1" Type="http://schemas.openxmlformats.org/officeDocument/2006/relationships/hyperlink" Target="mailto:analyticsdivision@communities-ni.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ommunities-ni.gov.uk/topics/benefits-statistics" TargetMode="External"/><Relationship Id="rId1" Type="http://schemas.openxmlformats.org/officeDocument/2006/relationships/hyperlink" Target="mailto:analyticsdivision@communities-ni.gov.uk"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E8AA"/>
  </sheetPr>
  <dimension ref="A1:A12"/>
  <sheetViews>
    <sheetView workbookViewId="0"/>
  </sheetViews>
  <sheetFormatPr defaultColWidth="11.54296875" defaultRowHeight="15" x14ac:dyDescent="0.25"/>
  <cols>
    <col min="1" max="1" width="85.6328125" customWidth="1"/>
  </cols>
  <sheetData>
    <row r="1" spans="1:1" ht="21" x14ac:dyDescent="0.4">
      <c r="A1" s="1" t="s">
        <v>0</v>
      </c>
    </row>
    <row r="2" spans="1:1" ht="24.9" customHeight="1" x14ac:dyDescent="0.25">
      <c r="A2" t="s">
        <v>1</v>
      </c>
    </row>
    <row r="3" spans="1:1" x14ac:dyDescent="0.25">
      <c r="A3" t="s">
        <v>2</v>
      </c>
    </row>
    <row r="4" spans="1:1" ht="24.9" customHeight="1" x14ac:dyDescent="0.25">
      <c r="A4" t="s">
        <v>3</v>
      </c>
    </row>
    <row r="5" spans="1:1" x14ac:dyDescent="0.25">
      <c r="A5" t="s">
        <v>4</v>
      </c>
    </row>
    <row r="6" spans="1:1" x14ac:dyDescent="0.25">
      <c r="A6" t="s">
        <v>5</v>
      </c>
    </row>
    <row r="7" spans="1:1" ht="24.9" customHeight="1" x14ac:dyDescent="0.25">
      <c r="A7" t="s">
        <v>6</v>
      </c>
    </row>
    <row r="8" spans="1:1" ht="24.9" customHeight="1" x14ac:dyDescent="0.25">
      <c r="A8" t="s">
        <v>7</v>
      </c>
    </row>
    <row r="9" spans="1:1" x14ac:dyDescent="0.25">
      <c r="A9" s="2" t="s">
        <v>11</v>
      </c>
    </row>
    <row r="10" spans="1:1" ht="24.9" customHeight="1" x14ac:dyDescent="0.25">
      <c r="A10" t="s">
        <v>8</v>
      </c>
    </row>
    <row r="11" spans="1:1" x14ac:dyDescent="0.25">
      <c r="A11" s="2" t="s">
        <v>10</v>
      </c>
    </row>
    <row r="12" spans="1:1" ht="24.9" customHeight="1" x14ac:dyDescent="0.25">
      <c r="A12" t="s">
        <v>9</v>
      </c>
    </row>
  </sheetData>
  <hyperlinks>
    <hyperlink ref="A11" r:id="rId1" xr:uid="{00000000-0004-0000-0000-000000000000}"/>
    <hyperlink ref="A9" r:id="rId2"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1"/>
  <sheetViews>
    <sheetView workbookViewId="0"/>
  </sheetViews>
  <sheetFormatPr defaultColWidth="11.54296875" defaultRowHeight="15" x14ac:dyDescent="0.25"/>
  <cols>
    <col min="1" max="1" width="18.6328125" customWidth="1"/>
    <col min="2" max="7" width="14.6328125" customWidth="1"/>
  </cols>
  <sheetData>
    <row r="1" spans="1:7" ht="15.6" x14ac:dyDescent="0.3">
      <c r="A1" s="3" t="s">
        <v>118</v>
      </c>
    </row>
    <row r="2" spans="1:7" x14ac:dyDescent="0.25">
      <c r="A2" t="s">
        <v>74</v>
      </c>
    </row>
    <row r="3" spans="1:7" x14ac:dyDescent="0.25">
      <c r="A3" s="2" t="str">
        <f>HYPERLINK("#'Contents'!A13", "Return to table of contents")</f>
        <v>Return to table of contents</v>
      </c>
    </row>
    <row r="4" spans="1:7" ht="31.2" x14ac:dyDescent="0.3">
      <c r="A4" s="4" t="s">
        <v>83</v>
      </c>
      <c r="B4" s="8" t="s">
        <v>76</v>
      </c>
      <c r="C4" s="8" t="s">
        <v>77</v>
      </c>
      <c r="D4" s="8" t="s">
        <v>78</v>
      </c>
      <c r="E4" s="8" t="s">
        <v>79</v>
      </c>
      <c r="F4" s="8" t="s">
        <v>80</v>
      </c>
      <c r="G4" s="8" t="s">
        <v>81</v>
      </c>
    </row>
    <row r="5" spans="1:7" ht="15.6" x14ac:dyDescent="0.3">
      <c r="A5" s="4" t="s">
        <v>87</v>
      </c>
      <c r="B5" s="10">
        <v>2340</v>
      </c>
      <c r="C5" s="10">
        <v>1090</v>
      </c>
      <c r="D5" s="10">
        <v>3430</v>
      </c>
      <c r="E5" s="10">
        <v>2340</v>
      </c>
      <c r="F5" s="10">
        <v>1090</v>
      </c>
      <c r="G5" s="10">
        <v>3420</v>
      </c>
    </row>
    <row r="6" spans="1:7" ht="15.6" x14ac:dyDescent="0.3">
      <c r="A6" s="4" t="s">
        <v>88</v>
      </c>
      <c r="B6" s="10">
        <v>8120</v>
      </c>
      <c r="C6" s="10">
        <v>3400</v>
      </c>
      <c r="D6" s="10">
        <v>11510</v>
      </c>
      <c r="E6" s="10">
        <v>8070</v>
      </c>
      <c r="F6" s="10">
        <v>3390</v>
      </c>
      <c r="G6" s="10">
        <v>11450</v>
      </c>
    </row>
    <row r="7" spans="1:7" ht="15.6" x14ac:dyDescent="0.3">
      <c r="A7" s="4" t="s">
        <v>89</v>
      </c>
      <c r="B7" s="10">
        <v>11190</v>
      </c>
      <c r="C7" s="10">
        <v>4460</v>
      </c>
      <c r="D7" s="10">
        <v>15650</v>
      </c>
      <c r="E7" s="10">
        <v>11010</v>
      </c>
      <c r="F7" s="10">
        <v>4410</v>
      </c>
      <c r="G7" s="10">
        <v>15430</v>
      </c>
    </row>
    <row r="8" spans="1:7" ht="15.6" x14ac:dyDescent="0.3">
      <c r="A8" s="4" t="s">
        <v>90</v>
      </c>
      <c r="B8" s="10">
        <v>11400</v>
      </c>
      <c r="C8" s="10">
        <v>4450</v>
      </c>
      <c r="D8" s="10">
        <v>15850</v>
      </c>
      <c r="E8" s="10">
        <v>11090</v>
      </c>
      <c r="F8" s="10">
        <v>4360</v>
      </c>
      <c r="G8" s="10">
        <v>15450</v>
      </c>
    </row>
    <row r="9" spans="1:7" ht="15.6" x14ac:dyDescent="0.3">
      <c r="A9" s="4" t="s">
        <v>91</v>
      </c>
      <c r="B9" s="10">
        <v>8640</v>
      </c>
      <c r="C9" s="10">
        <v>3440</v>
      </c>
      <c r="D9" s="10">
        <v>12080</v>
      </c>
      <c r="E9" s="10">
        <v>8300</v>
      </c>
      <c r="F9" s="10">
        <v>3330</v>
      </c>
      <c r="G9" s="10">
        <v>11630</v>
      </c>
    </row>
    <row r="10" spans="1:7" ht="15.6" x14ac:dyDescent="0.3">
      <c r="A10" s="4" t="s">
        <v>92</v>
      </c>
      <c r="B10" s="10">
        <v>6730</v>
      </c>
      <c r="C10" s="10">
        <v>2510</v>
      </c>
      <c r="D10" s="10">
        <v>9240</v>
      </c>
      <c r="E10" s="10">
        <v>6190</v>
      </c>
      <c r="F10" s="10">
        <v>2320</v>
      </c>
      <c r="G10" s="10">
        <v>8520</v>
      </c>
    </row>
    <row r="11" spans="1:7" ht="15.6" x14ac:dyDescent="0.3">
      <c r="A11" s="4" t="s">
        <v>86</v>
      </c>
      <c r="B11" s="10">
        <v>48420</v>
      </c>
      <c r="C11" s="10">
        <v>19350</v>
      </c>
      <c r="D11" s="10">
        <v>67760</v>
      </c>
      <c r="E11" s="10">
        <v>47000</v>
      </c>
      <c r="F11" s="10">
        <v>18890</v>
      </c>
      <c r="G11" s="10">
        <v>65890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5"/>
  <sheetViews>
    <sheetView workbookViewId="0"/>
  </sheetViews>
  <sheetFormatPr defaultColWidth="11.54296875" defaultRowHeight="15" x14ac:dyDescent="0.25"/>
  <cols>
    <col min="1" max="1" width="18.6328125" customWidth="1"/>
    <col min="2" max="7" width="14.6328125" customWidth="1"/>
  </cols>
  <sheetData>
    <row r="1" spans="1:7" ht="15.6" x14ac:dyDescent="0.3">
      <c r="A1" s="3" t="s">
        <v>119</v>
      </c>
    </row>
    <row r="2" spans="1:7" x14ac:dyDescent="0.25">
      <c r="A2" t="s">
        <v>74</v>
      </c>
    </row>
    <row r="3" spans="1:7" x14ac:dyDescent="0.25">
      <c r="A3" s="2" t="str">
        <f>HYPERLINK("#'Contents'!A14", "Return to table of contents")</f>
        <v>Return to table of contents</v>
      </c>
    </row>
    <row r="4" spans="1:7" ht="46.8" x14ac:dyDescent="0.3">
      <c r="A4" s="4" t="s">
        <v>35</v>
      </c>
      <c r="B4" s="8" t="s">
        <v>120</v>
      </c>
      <c r="C4" s="8" t="s">
        <v>121</v>
      </c>
      <c r="D4" s="8" t="s">
        <v>122</v>
      </c>
      <c r="E4" s="8" t="s">
        <v>123</v>
      </c>
      <c r="F4" s="8" t="s">
        <v>124</v>
      </c>
      <c r="G4" s="8" t="s">
        <v>125</v>
      </c>
    </row>
    <row r="5" spans="1:7" ht="15.6" x14ac:dyDescent="0.3">
      <c r="A5" s="9">
        <v>44255</v>
      </c>
      <c r="B5" s="10">
        <v>30150</v>
      </c>
      <c r="C5" s="11">
        <v>79.739999999999995</v>
      </c>
      <c r="D5" s="10">
        <v>18910</v>
      </c>
      <c r="E5" s="11">
        <v>80.430000000000007</v>
      </c>
      <c r="F5" s="10">
        <v>49060</v>
      </c>
      <c r="G5" s="11">
        <v>80</v>
      </c>
    </row>
    <row r="6" spans="1:7" ht="15.6" x14ac:dyDescent="0.3">
      <c r="A6" s="9">
        <v>44347</v>
      </c>
      <c r="B6" s="10">
        <v>30060</v>
      </c>
      <c r="C6" s="11">
        <v>80.19</v>
      </c>
      <c r="D6" s="10">
        <v>18950</v>
      </c>
      <c r="E6" s="11">
        <v>80.930000000000007</v>
      </c>
      <c r="F6" s="10">
        <v>49000</v>
      </c>
      <c r="G6" s="11">
        <v>80.47</v>
      </c>
    </row>
    <row r="7" spans="1:7" ht="15.6" x14ac:dyDescent="0.3">
      <c r="A7" s="9">
        <v>44439</v>
      </c>
      <c r="B7" s="10">
        <v>30250</v>
      </c>
      <c r="C7" s="11">
        <v>80.209999999999994</v>
      </c>
      <c r="D7" s="10">
        <v>19160</v>
      </c>
      <c r="E7" s="11">
        <v>80.94</v>
      </c>
      <c r="F7" s="10">
        <v>49410</v>
      </c>
      <c r="G7" s="11">
        <v>80.5</v>
      </c>
    </row>
    <row r="8" spans="1:7" ht="15.6" x14ac:dyDescent="0.3">
      <c r="A8" s="9">
        <v>44530</v>
      </c>
      <c r="B8" s="10">
        <v>30670</v>
      </c>
      <c r="C8" s="11">
        <v>80.180000000000007</v>
      </c>
      <c r="D8" s="10">
        <v>19590</v>
      </c>
      <c r="E8" s="11">
        <v>80.88</v>
      </c>
      <c r="F8" s="10">
        <v>50260</v>
      </c>
      <c r="G8" s="11">
        <v>80.45</v>
      </c>
    </row>
    <row r="9" spans="1:7" ht="15.6" x14ac:dyDescent="0.3">
      <c r="A9" s="9">
        <v>44620</v>
      </c>
      <c r="B9" s="10">
        <v>30710</v>
      </c>
      <c r="C9" s="11">
        <v>80.11</v>
      </c>
      <c r="D9" s="10">
        <v>19630</v>
      </c>
      <c r="E9" s="11">
        <v>80.83</v>
      </c>
      <c r="F9" s="10">
        <v>50340</v>
      </c>
      <c r="G9" s="11">
        <v>80.39</v>
      </c>
    </row>
    <row r="10" spans="1:7" ht="15.6" x14ac:dyDescent="0.3">
      <c r="A10" s="9">
        <v>44712</v>
      </c>
      <c r="B10" s="10">
        <v>30720</v>
      </c>
      <c r="C10" s="11">
        <v>82.62</v>
      </c>
      <c r="D10" s="10">
        <v>19780</v>
      </c>
      <c r="E10" s="11">
        <v>83.35</v>
      </c>
      <c r="F10" s="10">
        <v>50500</v>
      </c>
      <c r="G10" s="11">
        <v>82.91</v>
      </c>
    </row>
    <row r="11" spans="1:7" ht="15.6" x14ac:dyDescent="0.3">
      <c r="A11" s="9">
        <v>44804</v>
      </c>
      <c r="B11" s="10">
        <v>31060</v>
      </c>
      <c r="C11" s="11">
        <v>82.71</v>
      </c>
      <c r="D11" s="10">
        <v>20270</v>
      </c>
      <c r="E11" s="11">
        <v>83.41</v>
      </c>
      <c r="F11" s="10">
        <v>51330</v>
      </c>
      <c r="G11" s="11">
        <v>82.98</v>
      </c>
    </row>
    <row r="12" spans="1:7" ht="15.6" x14ac:dyDescent="0.3">
      <c r="A12" s="9">
        <v>44895</v>
      </c>
      <c r="B12" s="10">
        <v>31760</v>
      </c>
      <c r="C12" s="11">
        <v>82.74</v>
      </c>
      <c r="D12" s="10">
        <v>21020</v>
      </c>
      <c r="E12" s="11">
        <v>83.53</v>
      </c>
      <c r="F12" s="10">
        <v>52780</v>
      </c>
      <c r="G12" s="11">
        <v>83.06</v>
      </c>
    </row>
    <row r="13" spans="1:7" ht="15.6" x14ac:dyDescent="0.3">
      <c r="A13" s="9">
        <v>44985</v>
      </c>
      <c r="B13" s="10">
        <v>31950</v>
      </c>
      <c r="C13" s="11">
        <v>82.78</v>
      </c>
      <c r="D13" s="10">
        <v>21220</v>
      </c>
      <c r="E13" s="11">
        <v>83.53</v>
      </c>
      <c r="F13" s="10">
        <v>53180</v>
      </c>
      <c r="G13" s="11">
        <v>83.08</v>
      </c>
    </row>
    <row r="14" spans="1:7" ht="15.6" x14ac:dyDescent="0.3">
      <c r="A14" s="9">
        <v>45077</v>
      </c>
      <c r="B14" s="10">
        <v>32260</v>
      </c>
      <c r="C14" s="11">
        <v>91.16</v>
      </c>
      <c r="D14" s="10">
        <v>21580</v>
      </c>
      <c r="E14" s="11">
        <v>92.05</v>
      </c>
      <c r="F14" s="10">
        <v>53830</v>
      </c>
      <c r="G14" s="11">
        <v>91.52</v>
      </c>
    </row>
    <row r="15" spans="1:7" ht="15.6" x14ac:dyDescent="0.3">
      <c r="A15" s="9">
        <v>45169</v>
      </c>
      <c r="B15" s="10">
        <v>32500</v>
      </c>
      <c r="C15" s="11">
        <v>91.23</v>
      </c>
      <c r="D15" s="10">
        <v>21830</v>
      </c>
      <c r="E15" s="11">
        <v>92.13</v>
      </c>
      <c r="F15" s="10">
        <v>54320</v>
      </c>
      <c r="G15" s="11">
        <v>91.59</v>
      </c>
    </row>
    <row r="16" spans="1:7" ht="15.6" x14ac:dyDescent="0.3">
      <c r="A16" s="9">
        <v>45260</v>
      </c>
      <c r="B16" s="10">
        <v>33080</v>
      </c>
      <c r="C16" s="11">
        <v>91.33</v>
      </c>
      <c r="D16" s="10">
        <v>22520</v>
      </c>
      <c r="E16" s="11">
        <v>92.2</v>
      </c>
      <c r="F16" s="10">
        <v>55610</v>
      </c>
      <c r="G16" s="11">
        <v>91.68</v>
      </c>
    </row>
    <row r="17" spans="1:7" ht="15.6" x14ac:dyDescent="0.3">
      <c r="A17" s="9">
        <v>45351</v>
      </c>
      <c r="B17" s="10">
        <v>33830</v>
      </c>
      <c r="C17" s="11">
        <v>91.35</v>
      </c>
      <c r="D17" s="10">
        <v>23290</v>
      </c>
      <c r="E17" s="11">
        <v>92.2</v>
      </c>
      <c r="F17" s="10">
        <v>57120</v>
      </c>
      <c r="G17" s="11">
        <v>91.7</v>
      </c>
    </row>
    <row r="18" spans="1:7" ht="15.6" x14ac:dyDescent="0.3">
      <c r="A18" s="9">
        <v>45443</v>
      </c>
      <c r="B18" s="10">
        <v>34390</v>
      </c>
      <c r="C18" s="11">
        <v>97.6</v>
      </c>
      <c r="D18" s="10">
        <v>23850</v>
      </c>
      <c r="E18" s="11">
        <v>98.55</v>
      </c>
      <c r="F18" s="10">
        <v>58240</v>
      </c>
      <c r="G18" s="11">
        <v>97.99</v>
      </c>
    </row>
    <row r="19" spans="1:7" ht="15.6" x14ac:dyDescent="0.3">
      <c r="A19" s="9">
        <v>45535</v>
      </c>
      <c r="B19" s="10">
        <v>34970</v>
      </c>
      <c r="C19" s="11">
        <v>97.59</v>
      </c>
      <c r="D19" s="10">
        <v>24270</v>
      </c>
      <c r="E19" s="11">
        <v>98.63</v>
      </c>
      <c r="F19" s="10">
        <v>59240</v>
      </c>
      <c r="G19" s="11">
        <v>98.02</v>
      </c>
    </row>
    <row r="20" spans="1:7" ht="15.6" x14ac:dyDescent="0.3">
      <c r="A20" s="9">
        <v>45626</v>
      </c>
      <c r="B20" s="10">
        <v>35950</v>
      </c>
      <c r="C20" s="11">
        <v>97.57</v>
      </c>
      <c r="D20" s="10">
        <v>25050</v>
      </c>
      <c r="E20" s="11">
        <v>98.71</v>
      </c>
      <c r="F20" s="10">
        <v>61000</v>
      </c>
      <c r="G20" s="11">
        <v>98.04</v>
      </c>
    </row>
    <row r="21" spans="1:7" ht="15.6" x14ac:dyDescent="0.3">
      <c r="A21" s="9">
        <v>45716</v>
      </c>
      <c r="B21" s="10">
        <v>36690</v>
      </c>
      <c r="C21" s="11">
        <v>97.63</v>
      </c>
      <c r="D21" s="10">
        <v>25590</v>
      </c>
      <c r="E21" s="11">
        <v>98.71</v>
      </c>
      <c r="F21" s="10">
        <v>62280</v>
      </c>
      <c r="G21" s="11">
        <v>98.08</v>
      </c>
    </row>
    <row r="22" spans="1:7" ht="15.6" x14ac:dyDescent="0.3">
      <c r="A22" s="9">
        <v>45808</v>
      </c>
      <c r="B22" s="10">
        <v>37090</v>
      </c>
      <c r="C22" s="11">
        <v>99.34</v>
      </c>
      <c r="D22" s="10">
        <v>25970</v>
      </c>
      <c r="E22" s="11">
        <v>100.5</v>
      </c>
      <c r="F22" s="10">
        <v>63070</v>
      </c>
      <c r="G22" s="11">
        <v>99.82</v>
      </c>
    </row>
    <row r="23" spans="1:7" ht="15.6" x14ac:dyDescent="0.3">
      <c r="A23" s="9">
        <v>45900</v>
      </c>
      <c r="B23" s="10">
        <v>37730</v>
      </c>
      <c r="C23" s="11">
        <v>99.36</v>
      </c>
      <c r="D23" s="10">
        <v>26580</v>
      </c>
      <c r="E23" s="11">
        <v>100.49</v>
      </c>
      <c r="F23" s="10">
        <v>64310</v>
      </c>
      <c r="G23" s="11">
        <v>99.83</v>
      </c>
    </row>
    <row r="24" spans="1:7" ht="15.6" x14ac:dyDescent="0.3">
      <c r="A24" s="9">
        <v>45991</v>
      </c>
      <c r="B24" s="10">
        <v>38350</v>
      </c>
      <c r="C24" s="11">
        <v>99.41</v>
      </c>
      <c r="D24" s="10">
        <v>27250</v>
      </c>
      <c r="E24" s="11">
        <v>100.58</v>
      </c>
      <c r="F24" s="10">
        <v>65610</v>
      </c>
      <c r="G24" s="11">
        <v>99.9</v>
      </c>
    </row>
    <row r="25" spans="1:7" ht="15.6" x14ac:dyDescent="0.3">
      <c r="A25" s="9">
        <v>46081</v>
      </c>
      <c r="B25" s="10">
        <v>38450</v>
      </c>
      <c r="C25" s="11">
        <v>99.45</v>
      </c>
      <c r="D25" s="10">
        <v>27440</v>
      </c>
      <c r="E25" s="11">
        <v>100.62</v>
      </c>
      <c r="F25" s="10">
        <v>65890</v>
      </c>
      <c r="G25" s="11">
        <v>99.93</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4"/>
  <sheetViews>
    <sheetView workbookViewId="0"/>
  </sheetViews>
  <sheetFormatPr defaultColWidth="11.54296875" defaultRowHeight="15" x14ac:dyDescent="0.25"/>
  <cols>
    <col min="1" max="1" width="28.1796875" customWidth="1"/>
    <col min="2" max="3" width="14.6328125" customWidth="1"/>
  </cols>
  <sheetData>
    <row r="1" spans="1:3" ht="15.6" x14ac:dyDescent="0.3">
      <c r="A1" s="3" t="s">
        <v>126</v>
      </c>
    </row>
    <row r="2" spans="1:3" x14ac:dyDescent="0.25">
      <c r="A2" t="s">
        <v>74</v>
      </c>
    </row>
    <row r="3" spans="1:3" x14ac:dyDescent="0.25">
      <c r="A3" s="2" t="str">
        <f>HYPERLINK("#'Contents'!A15", "Return to table of contents")</f>
        <v>Return to table of contents</v>
      </c>
    </row>
    <row r="4" spans="1:3" ht="15.6" x14ac:dyDescent="0.3">
      <c r="A4" s="4" t="s">
        <v>51</v>
      </c>
      <c r="B4" s="8" t="s">
        <v>31</v>
      </c>
      <c r="C4" s="8" t="s">
        <v>33</v>
      </c>
    </row>
    <row r="5" spans="1:3" ht="15.6" x14ac:dyDescent="0.3">
      <c r="A5" s="4" t="s">
        <v>127</v>
      </c>
      <c r="B5" s="10">
        <v>3420</v>
      </c>
      <c r="C5" s="10">
        <v>3350</v>
      </c>
    </row>
    <row r="6" spans="1:3" ht="15.6" x14ac:dyDescent="0.3">
      <c r="A6" s="4" t="s">
        <v>128</v>
      </c>
      <c r="B6" s="10">
        <v>3520</v>
      </c>
      <c r="C6" s="10">
        <v>3430</v>
      </c>
    </row>
    <row r="7" spans="1:3" ht="15.6" x14ac:dyDescent="0.3">
      <c r="A7" s="4" t="s">
        <v>129</v>
      </c>
      <c r="B7" s="10">
        <v>2890</v>
      </c>
      <c r="C7" s="10">
        <v>2810</v>
      </c>
    </row>
    <row r="8" spans="1:3" ht="15.6" x14ac:dyDescent="0.3">
      <c r="A8" s="4" t="s">
        <v>130</v>
      </c>
      <c r="B8" s="10">
        <v>3080</v>
      </c>
      <c r="C8" s="10">
        <v>2970</v>
      </c>
    </row>
    <row r="9" spans="1:3" ht="15.6" x14ac:dyDescent="0.3">
      <c r="A9" s="4" t="s">
        <v>131</v>
      </c>
      <c r="B9" s="10">
        <v>3740</v>
      </c>
      <c r="C9" s="10">
        <v>3620</v>
      </c>
    </row>
    <row r="10" spans="1:3" ht="15.6" x14ac:dyDescent="0.3">
      <c r="A10" s="4" t="s">
        <v>132</v>
      </c>
      <c r="B10" s="10">
        <v>4680</v>
      </c>
      <c r="C10" s="10">
        <v>4530</v>
      </c>
    </row>
    <row r="11" spans="1:3" ht="15.6" x14ac:dyDescent="0.3">
      <c r="A11" s="4" t="s">
        <v>133</v>
      </c>
      <c r="B11" s="10">
        <v>4070</v>
      </c>
      <c r="C11" s="10">
        <v>3960</v>
      </c>
    </row>
    <row r="12" spans="1:3" ht="15.6" x14ac:dyDescent="0.3">
      <c r="A12" s="4" t="s">
        <v>134</v>
      </c>
      <c r="B12" s="10">
        <v>3180</v>
      </c>
      <c r="C12" s="10">
        <v>3120</v>
      </c>
    </row>
    <row r="13" spans="1:3" ht="15.6" x14ac:dyDescent="0.3">
      <c r="A13" s="4" t="s">
        <v>135</v>
      </c>
      <c r="B13" s="10">
        <v>3830</v>
      </c>
      <c r="C13" s="10">
        <v>3720</v>
      </c>
    </row>
    <row r="14" spans="1:3" ht="15.6" x14ac:dyDescent="0.3">
      <c r="A14" s="4" t="s">
        <v>136</v>
      </c>
      <c r="B14" s="10">
        <v>3560</v>
      </c>
      <c r="C14" s="10">
        <v>3460</v>
      </c>
    </row>
    <row r="15" spans="1:3" ht="15.6" x14ac:dyDescent="0.3">
      <c r="A15" s="4" t="s">
        <v>137</v>
      </c>
      <c r="B15" s="10">
        <v>3780</v>
      </c>
      <c r="C15" s="10">
        <v>3660</v>
      </c>
    </row>
    <row r="16" spans="1:3" ht="15.6" x14ac:dyDescent="0.3">
      <c r="A16" s="4" t="s">
        <v>138</v>
      </c>
      <c r="B16" s="10">
        <v>4360</v>
      </c>
      <c r="C16" s="10">
        <v>4230</v>
      </c>
    </row>
    <row r="17" spans="1:3" ht="15.6" x14ac:dyDescent="0.3">
      <c r="A17" s="4" t="s">
        <v>139</v>
      </c>
      <c r="B17" s="10">
        <v>4370</v>
      </c>
      <c r="C17" s="10">
        <v>4240</v>
      </c>
    </row>
    <row r="18" spans="1:3" ht="15.6" x14ac:dyDescent="0.3">
      <c r="A18" s="4" t="s">
        <v>140</v>
      </c>
      <c r="B18" s="10">
        <v>3540</v>
      </c>
      <c r="C18" s="10">
        <v>3460</v>
      </c>
    </row>
    <row r="19" spans="1:3" ht="15.6" x14ac:dyDescent="0.3">
      <c r="A19" s="4" t="s">
        <v>141</v>
      </c>
      <c r="B19" s="10">
        <v>3960</v>
      </c>
      <c r="C19" s="10">
        <v>3870</v>
      </c>
    </row>
    <row r="20" spans="1:3" ht="15.6" x14ac:dyDescent="0.3">
      <c r="A20" s="4" t="s">
        <v>142</v>
      </c>
      <c r="B20" s="10">
        <v>4510</v>
      </c>
      <c r="C20" s="10">
        <v>4400</v>
      </c>
    </row>
    <row r="21" spans="1:3" ht="15.6" x14ac:dyDescent="0.3">
      <c r="A21" s="4" t="s">
        <v>143</v>
      </c>
      <c r="B21" s="10">
        <v>3910</v>
      </c>
      <c r="C21" s="10">
        <v>3790</v>
      </c>
    </row>
    <row r="22" spans="1:3" ht="15.6" x14ac:dyDescent="0.3">
      <c r="A22" s="4" t="s">
        <v>144</v>
      </c>
      <c r="B22" s="10">
        <v>3360</v>
      </c>
      <c r="C22" s="10">
        <v>3270</v>
      </c>
    </row>
    <row r="23" spans="1:3" ht="15.6" x14ac:dyDescent="0.3">
      <c r="A23" s="4" t="s">
        <v>145</v>
      </c>
      <c r="B23" s="10">
        <v>20</v>
      </c>
      <c r="C23" s="10">
        <v>20</v>
      </c>
    </row>
    <row r="24" spans="1:3" ht="15.6" x14ac:dyDescent="0.3">
      <c r="A24" s="4" t="s">
        <v>86</v>
      </c>
      <c r="B24" s="10">
        <v>67760</v>
      </c>
      <c r="C24" s="10">
        <v>65890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8"/>
  <sheetViews>
    <sheetView workbookViewId="0"/>
  </sheetViews>
  <sheetFormatPr defaultColWidth="11.54296875" defaultRowHeight="15" x14ac:dyDescent="0.25"/>
  <cols>
    <col min="1" max="1" width="36.1796875" customWidth="1"/>
    <col min="2" max="4" width="14.6328125" customWidth="1"/>
  </cols>
  <sheetData>
    <row r="1" spans="1:4" ht="15.6" x14ac:dyDescent="0.3">
      <c r="A1" s="3" t="s">
        <v>146</v>
      </c>
    </row>
    <row r="2" spans="1:4" x14ac:dyDescent="0.25">
      <c r="A2" t="s">
        <v>74</v>
      </c>
    </row>
    <row r="3" spans="1:4" x14ac:dyDescent="0.25">
      <c r="A3" t="s">
        <v>147</v>
      </c>
    </row>
    <row r="4" spans="1:4" x14ac:dyDescent="0.25">
      <c r="A4" s="2" t="str">
        <f>HYPERLINK("#'Contents'!A16", "Return to table of contents")</f>
        <v>Return to table of contents</v>
      </c>
    </row>
    <row r="5" spans="1:4" ht="46.8" x14ac:dyDescent="0.3">
      <c r="A5" s="4" t="s">
        <v>47</v>
      </c>
      <c r="B5" s="8" t="s">
        <v>31</v>
      </c>
      <c r="C5" s="8" t="s">
        <v>148</v>
      </c>
      <c r="D5" s="8" t="s">
        <v>149</v>
      </c>
    </row>
    <row r="6" spans="1:4" ht="15.6" x14ac:dyDescent="0.3">
      <c r="A6" s="4" t="s">
        <v>150</v>
      </c>
      <c r="B6" s="10">
        <v>5050</v>
      </c>
      <c r="C6" s="10">
        <v>25072</v>
      </c>
      <c r="D6" s="12">
        <v>20.100000000000001</v>
      </c>
    </row>
    <row r="7" spans="1:4" ht="15.6" x14ac:dyDescent="0.3">
      <c r="A7" s="4" t="s">
        <v>151</v>
      </c>
      <c r="B7" s="10">
        <v>7530</v>
      </c>
      <c r="C7" s="10">
        <v>36354</v>
      </c>
      <c r="D7" s="12">
        <v>20.7</v>
      </c>
    </row>
    <row r="8" spans="1:4" ht="15.6" x14ac:dyDescent="0.3">
      <c r="A8" s="4" t="s">
        <v>152</v>
      </c>
      <c r="B8" s="10">
        <v>7200</v>
      </c>
      <c r="C8" s="10">
        <v>35356</v>
      </c>
      <c r="D8" s="12">
        <v>20.399999999999999</v>
      </c>
    </row>
    <row r="9" spans="1:4" ht="15.6" x14ac:dyDescent="0.3">
      <c r="A9" s="4" t="s">
        <v>153</v>
      </c>
      <c r="B9" s="10">
        <v>9900</v>
      </c>
      <c r="C9" s="10">
        <v>49898</v>
      </c>
      <c r="D9" s="12">
        <v>19.8</v>
      </c>
    </row>
    <row r="10" spans="1:4" ht="15.6" x14ac:dyDescent="0.3">
      <c r="A10" s="4" t="s">
        <v>154</v>
      </c>
      <c r="B10" s="10">
        <v>6270</v>
      </c>
      <c r="C10" s="10">
        <v>27413</v>
      </c>
      <c r="D10" s="12">
        <v>22.9</v>
      </c>
    </row>
    <row r="11" spans="1:4" ht="15.6" x14ac:dyDescent="0.3">
      <c r="A11" s="4" t="s">
        <v>155</v>
      </c>
      <c r="B11" s="10">
        <v>5160</v>
      </c>
      <c r="C11" s="10">
        <v>24227</v>
      </c>
      <c r="D11" s="12">
        <v>21.3</v>
      </c>
    </row>
    <row r="12" spans="1:4" ht="15.6" x14ac:dyDescent="0.3">
      <c r="A12" s="4" t="s">
        <v>156</v>
      </c>
      <c r="B12" s="10">
        <v>4340</v>
      </c>
      <c r="C12" s="10">
        <v>21798</v>
      </c>
      <c r="D12" s="12">
        <v>19.899999999999999</v>
      </c>
    </row>
    <row r="13" spans="1:4" ht="15.6" x14ac:dyDescent="0.3">
      <c r="A13" s="4" t="s">
        <v>157</v>
      </c>
      <c r="B13" s="10">
        <v>5030</v>
      </c>
      <c r="C13" s="10">
        <v>26390</v>
      </c>
      <c r="D13" s="12">
        <v>19</v>
      </c>
    </row>
    <row r="14" spans="1:4" ht="15.6" x14ac:dyDescent="0.3">
      <c r="A14" s="4" t="s">
        <v>158</v>
      </c>
      <c r="B14" s="10">
        <v>5680</v>
      </c>
      <c r="C14" s="10">
        <v>27169</v>
      </c>
      <c r="D14" s="12">
        <v>20.9</v>
      </c>
    </row>
    <row r="15" spans="1:4" ht="15.6" x14ac:dyDescent="0.3">
      <c r="A15" s="4" t="s">
        <v>136</v>
      </c>
      <c r="B15" s="10">
        <v>4850</v>
      </c>
      <c r="C15" s="10">
        <v>22785</v>
      </c>
      <c r="D15" s="12">
        <v>21.3</v>
      </c>
    </row>
    <row r="16" spans="1:4" ht="15.6" x14ac:dyDescent="0.3">
      <c r="A16" s="4" t="s">
        <v>159</v>
      </c>
      <c r="B16" s="10">
        <v>6740</v>
      </c>
      <c r="C16" s="10">
        <v>30872</v>
      </c>
      <c r="D16" s="12">
        <v>21.8</v>
      </c>
    </row>
    <row r="17" spans="1:4" ht="15.6" x14ac:dyDescent="0.3">
      <c r="A17" s="4" t="s">
        <v>145</v>
      </c>
      <c r="B17" s="10">
        <v>20</v>
      </c>
      <c r="C17" s="10"/>
      <c r="D17" s="12"/>
    </row>
    <row r="18" spans="1:4" ht="15.6" x14ac:dyDescent="0.3">
      <c r="A18" s="4" t="s">
        <v>86</v>
      </c>
      <c r="B18" s="10">
        <v>67760</v>
      </c>
      <c r="C18" s="10">
        <v>327334</v>
      </c>
      <c r="D18" s="12">
        <v>20.7</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workbookViewId="0"/>
  </sheetViews>
  <sheetFormatPr defaultColWidth="11.54296875" defaultRowHeight="15" x14ac:dyDescent="0.25"/>
  <cols>
    <col min="1" max="1" width="35" customWidth="1"/>
    <col min="2" max="2" width="120.6328125" customWidth="1"/>
  </cols>
  <sheetData>
    <row r="1" spans="1:1" ht="21" x14ac:dyDescent="0.4">
      <c r="A1" s="1" t="s">
        <v>12</v>
      </c>
    </row>
    <row r="2" spans="1:1" ht="24.9" customHeight="1" x14ac:dyDescent="0.25">
      <c r="A2" t="s">
        <v>13</v>
      </c>
    </row>
    <row r="3" spans="1:1" x14ac:dyDescent="0.25">
      <c r="A3" t="s">
        <v>14</v>
      </c>
    </row>
    <row r="4" spans="1:1" ht="24.9" customHeight="1" x14ac:dyDescent="0.25">
      <c r="A4" t="s">
        <v>15</v>
      </c>
    </row>
    <row r="5" spans="1:1" x14ac:dyDescent="0.25">
      <c r="A5" t="s">
        <v>16</v>
      </c>
    </row>
    <row r="6" spans="1:1" ht="24.9" customHeight="1" x14ac:dyDescent="0.25">
      <c r="A6" t="s">
        <v>17</v>
      </c>
    </row>
    <row r="7" spans="1:1" x14ac:dyDescent="0.25">
      <c r="A7" t="s">
        <v>18</v>
      </c>
    </row>
    <row r="8" spans="1:1" x14ac:dyDescent="0.25">
      <c r="A8" t="s">
        <v>19</v>
      </c>
    </row>
    <row r="9" spans="1:1" ht="24.9" customHeight="1" x14ac:dyDescent="0.25">
      <c r="A9" t="s">
        <v>20</v>
      </c>
    </row>
    <row r="10" spans="1:1" x14ac:dyDescent="0.25">
      <c r="A10" t="s">
        <v>21</v>
      </c>
    </row>
    <row r="11" spans="1:1" ht="24.9" customHeight="1" x14ac:dyDescent="0.3">
      <c r="A11" s="3" t="s">
        <v>22</v>
      </c>
    </row>
    <row r="12" spans="1:1" x14ac:dyDescent="0.25">
      <c r="A12" t="s">
        <v>23</v>
      </c>
    </row>
    <row r="13" spans="1:1" x14ac:dyDescent="0.25">
      <c r="A13" t="s">
        <v>24</v>
      </c>
    </row>
    <row r="14" spans="1:1" x14ac:dyDescent="0.25">
      <c r="A14" t="s">
        <v>25</v>
      </c>
    </row>
    <row r="15" spans="1:1" ht="24.9" customHeight="1" x14ac:dyDescent="0.3">
      <c r="A15" s="3" t="s">
        <v>26</v>
      </c>
    </row>
    <row r="16" spans="1:1" ht="24.9" customHeight="1" x14ac:dyDescent="0.25">
      <c r="A16" t="s">
        <v>27</v>
      </c>
    </row>
    <row r="17" spans="1:2" ht="24.9" customHeight="1" x14ac:dyDescent="0.3">
      <c r="A17" s="3" t="s">
        <v>28</v>
      </c>
    </row>
    <row r="18" spans="1:2" ht="24.9" customHeight="1" x14ac:dyDescent="0.3">
      <c r="A18" s="4" t="s">
        <v>29</v>
      </c>
      <c r="B18" s="4" t="s">
        <v>30</v>
      </c>
    </row>
    <row r="19" spans="1:2" ht="30" x14ac:dyDescent="0.25">
      <c r="A19" t="s">
        <v>31</v>
      </c>
      <c r="B19" s="5" t="s">
        <v>32</v>
      </c>
    </row>
    <row r="20" spans="1:2" ht="30" x14ac:dyDescent="0.25">
      <c r="A20" t="s">
        <v>33</v>
      </c>
      <c r="B20" s="5" t="s">
        <v>34</v>
      </c>
    </row>
    <row r="21" spans="1:2" ht="45" x14ac:dyDescent="0.25">
      <c r="A21" t="s">
        <v>35</v>
      </c>
      <c r="B21" s="5" t="s">
        <v>36</v>
      </c>
    </row>
    <row r="22" spans="1:2" x14ac:dyDescent="0.25">
      <c r="A22" t="s">
        <v>37</v>
      </c>
      <c r="B22" s="5" t="s">
        <v>38</v>
      </c>
    </row>
    <row r="23" spans="1:2" x14ac:dyDescent="0.25">
      <c r="A23" t="s">
        <v>39</v>
      </c>
      <c r="B23" s="5" t="s">
        <v>40</v>
      </c>
    </row>
    <row r="24" spans="1:2" x14ac:dyDescent="0.25">
      <c r="A24" t="s">
        <v>41</v>
      </c>
      <c r="B24" s="5" t="s">
        <v>42</v>
      </c>
    </row>
    <row r="25" spans="1:2" x14ac:dyDescent="0.25">
      <c r="A25" t="s">
        <v>43</v>
      </c>
      <c r="B25" s="5" t="s">
        <v>44</v>
      </c>
    </row>
    <row r="26" spans="1:2" x14ac:dyDescent="0.25">
      <c r="A26" t="s">
        <v>45</v>
      </c>
      <c r="B26" s="5" t="s">
        <v>46</v>
      </c>
    </row>
    <row r="27" spans="1:2" ht="45" x14ac:dyDescent="0.25">
      <c r="A27" t="s">
        <v>47</v>
      </c>
      <c r="B27" s="5" t="s">
        <v>48</v>
      </c>
    </row>
    <row r="28" spans="1:2" x14ac:dyDescent="0.25">
      <c r="A28" t="s">
        <v>49</v>
      </c>
      <c r="B28" s="5" t="s">
        <v>50</v>
      </c>
    </row>
    <row r="29" spans="1:2" ht="45" x14ac:dyDescent="0.25">
      <c r="A29" t="s">
        <v>51</v>
      </c>
      <c r="B29" s="5" t="s">
        <v>52</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
  <sheetViews>
    <sheetView tabSelected="1" topLeftCell="B1" workbookViewId="0"/>
  </sheetViews>
  <sheetFormatPr defaultColWidth="11.54296875" defaultRowHeight="15" x14ac:dyDescent="0.25"/>
  <cols>
    <col min="1" max="1" width="10.6328125" customWidth="1"/>
    <col min="2" max="2" width="36.6328125" customWidth="1"/>
  </cols>
  <sheetData>
    <row r="1" spans="1:2" ht="102.6" customHeight="1" x14ac:dyDescent="0.4">
      <c r="A1" s="1" t="s">
        <v>53</v>
      </c>
    </row>
    <row r="2" spans="1:2" ht="15.6" x14ac:dyDescent="0.3">
      <c r="A2" s="3" t="s">
        <v>54</v>
      </c>
    </row>
    <row r="3" spans="1:2" ht="15.6" x14ac:dyDescent="0.3">
      <c r="A3" s="3" t="s">
        <v>55</v>
      </c>
      <c r="B3" t="s">
        <v>56</v>
      </c>
    </row>
    <row r="4" spans="1:2" ht="15.6" x14ac:dyDescent="0.3">
      <c r="A4" s="3" t="s">
        <v>57</v>
      </c>
      <c r="B4" t="s">
        <v>58</v>
      </c>
    </row>
    <row r="5" spans="1:2" ht="24.9" customHeight="1" x14ac:dyDescent="0.3">
      <c r="A5" s="6" t="s">
        <v>59</v>
      </c>
    </row>
    <row r="6" spans="1:2" ht="15.6" x14ac:dyDescent="0.3">
      <c r="A6" s="4" t="s">
        <v>160</v>
      </c>
      <c r="B6" s="4" t="s">
        <v>161</v>
      </c>
    </row>
    <row r="7" spans="1:2" x14ac:dyDescent="0.25">
      <c r="A7" s="13" t="str">
        <f>HYPERLINK("#'Notes'!A1", "Notes")</f>
        <v>Notes</v>
      </c>
      <c r="B7" s="2" t="str">
        <f>HYPERLINK("#'Notes'!A1", "Notes related to the data in this spreadsheet.")</f>
        <v>Notes related to the data in this spreadsheet.</v>
      </c>
    </row>
    <row r="8" spans="1:2" x14ac:dyDescent="0.25">
      <c r="A8" s="13" t="str">
        <f>HYPERLINK("#'Table 1'!A1", "Table 1")</f>
        <v>Table 1</v>
      </c>
      <c r="B8" s="2" t="str">
        <f>HYPERLINK("#'Table 1'!A1", "Attendance Allowance Claimants and Recipients Time Series")</f>
        <v>Attendance Allowance Claimants and Recipients Time Series</v>
      </c>
    </row>
    <row r="9" spans="1:2" x14ac:dyDescent="0.25">
      <c r="A9" s="13" t="str">
        <f>HYPERLINK("#'Table 2'!A1", "Table 2")</f>
        <v>Table 2</v>
      </c>
      <c r="B9" s="2" t="str">
        <f>HYPERLINK("#'Table 2'!A1", "Attendance Allowance Claimants and Recipients Annual Comparison by Rate of Award")</f>
        <v>Attendance Allowance Claimants and Recipients Annual Comparison by Rate of Award</v>
      </c>
    </row>
    <row r="10" spans="1:2" x14ac:dyDescent="0.25">
      <c r="A10" s="13" t="str">
        <f>HYPERLINK("#'Table 3'!A1", "Table 3")</f>
        <v>Table 3</v>
      </c>
      <c r="B10" s="2" t="str">
        <f>HYPERLINK("#'Table 3'!A1", "Attendance Allowance Claimants by Age and Gender")</f>
        <v>Attendance Allowance Claimants by Age and Gender</v>
      </c>
    </row>
    <row r="11" spans="1:2" x14ac:dyDescent="0.25">
      <c r="A11" s="13" t="str">
        <f>HYPERLINK("#'Table 4'!A1", "Table 4")</f>
        <v>Table 4</v>
      </c>
      <c r="B11" s="2" t="str">
        <f>HYPERLINK("#'Table 4'!A1", "Attendance Allowance Recipients by Age and Gender")</f>
        <v>Attendance Allowance Recipients by Age and Gender</v>
      </c>
    </row>
    <row r="12" spans="1:2" x14ac:dyDescent="0.25">
      <c r="A12" s="13" t="str">
        <f>HYPERLINK("#'Table 5'!A1", "Table 5")</f>
        <v>Table 5</v>
      </c>
      <c r="B12" s="2" t="str">
        <f>HYPERLINK("#'Table 5'!A1", " Attendance Allowance Claimants by Disabling Condition")</f>
        <v xml:space="preserve"> Attendance Allowance Claimants by Disabling Condition</v>
      </c>
    </row>
    <row r="13" spans="1:2" x14ac:dyDescent="0.25">
      <c r="A13" s="13" t="str">
        <f>HYPERLINK("#'Table 6'!A1", "Table 6")</f>
        <v>Table 6</v>
      </c>
      <c r="B13" s="2" t="str">
        <f>HYPERLINK("#'Table 6'!A1", "Attendance Allowance Claimants and Recipients by Age and Rate of Award")</f>
        <v>Attendance Allowance Claimants and Recipients by Age and Rate of Award</v>
      </c>
    </row>
    <row r="14" spans="1:2" x14ac:dyDescent="0.25">
      <c r="A14" s="13" t="str">
        <f>HYPERLINK("#'Table 7'!A1", "Table 7")</f>
        <v>Table 7</v>
      </c>
      <c r="B14" s="2" t="str">
        <f>HYPERLINK("#'Table 7'!A1", "Attendance Allowance Average Weekly Benefit Payment Time Series by Recipients and Gender")</f>
        <v>Attendance Allowance Average Weekly Benefit Payment Time Series by Recipients and Gender</v>
      </c>
    </row>
    <row r="15" spans="1:2" x14ac:dyDescent="0.25">
      <c r="A15" s="13" t="str">
        <f>HYPERLINK("#'Table 8'!A1", "Table 8")</f>
        <v>Table 8</v>
      </c>
      <c r="B15" s="2" t="str">
        <f>HYPERLINK("#'Table 8'!A1", "Attendance Allowance Claimants and Recipients by Parliamentary Constituency")</f>
        <v>Attendance Allowance Claimants and Recipients by Parliamentary Constituency</v>
      </c>
    </row>
    <row r="16" spans="1:2" x14ac:dyDescent="0.25">
      <c r="A16" s="13" t="str">
        <f>HYPERLINK("#'Table 9'!A1", "Table 9")</f>
        <v>Table 9</v>
      </c>
      <c r="B16" s="2" t="str">
        <f>HYPERLINK("#'Table 9'!A1", "Attendance Allowance Claimants by Local Government District")</f>
        <v>Attendance Allowance Claimants by Local Government District</v>
      </c>
    </row>
    <row r="17" spans="1:2" ht="24.9" customHeight="1" x14ac:dyDescent="0.3">
      <c r="A17" s="6" t="s">
        <v>162</v>
      </c>
    </row>
    <row r="18" spans="1:2" x14ac:dyDescent="0.25">
      <c r="A18" t="s">
        <v>163</v>
      </c>
    </row>
    <row r="19" spans="1:2" x14ac:dyDescent="0.25">
      <c r="A19" t="s">
        <v>164</v>
      </c>
    </row>
    <row r="20" spans="1:2" x14ac:dyDescent="0.25">
      <c r="A20" t="s">
        <v>165</v>
      </c>
    </row>
    <row r="21" spans="1:2" x14ac:dyDescent="0.25">
      <c r="A21" t="s">
        <v>166</v>
      </c>
    </row>
    <row r="22" spans="1:2" x14ac:dyDescent="0.25">
      <c r="A22" t="s">
        <v>153</v>
      </c>
    </row>
    <row r="23" spans="1:2" x14ac:dyDescent="0.25">
      <c r="A23" t="s">
        <v>167</v>
      </c>
    </row>
    <row r="24" spans="1:2" ht="24.9" customHeight="1" x14ac:dyDescent="0.3">
      <c r="A24" s="3" t="s">
        <v>168</v>
      </c>
      <c r="B24" t="s">
        <v>169</v>
      </c>
    </row>
    <row r="25" spans="1:2" ht="15.6" x14ac:dyDescent="0.3">
      <c r="A25" s="3" t="s">
        <v>170</v>
      </c>
      <c r="B25" s="2" t="s">
        <v>10</v>
      </c>
    </row>
    <row r="26" spans="1:2" ht="24.9" customHeight="1" x14ac:dyDescent="0.3">
      <c r="A26" s="6" t="s">
        <v>171</v>
      </c>
    </row>
    <row r="27" spans="1:2" x14ac:dyDescent="0.25">
      <c r="A27" s="2" t="s">
        <v>172</v>
      </c>
    </row>
  </sheetData>
  <hyperlinks>
    <hyperlink ref="B25" r:id="rId1" xr:uid="{00000000-0004-0000-0200-000000000000}"/>
    <hyperlink ref="A27" r:id="rId2" xr:uid="{00000000-0004-0000-0200-000001000000}"/>
  </hyperlinks>
  <pageMargins left="0.7" right="0.7" top="0.75" bottom="0.75" header="0.3" footer="0.3"/>
  <pageSetup paperSize="9" orientation="portrait" horizontalDpi="300" verticalDpi="300"/>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heetViews>
  <sheetFormatPr defaultColWidth="11.54296875" defaultRowHeight="15" x14ac:dyDescent="0.25"/>
  <cols>
    <col min="1" max="1" width="13.6328125" customWidth="1"/>
    <col min="2" max="2" width="76.6328125" customWidth="1"/>
  </cols>
  <sheetData>
    <row r="1" spans="1:2" ht="17.399999999999999" x14ac:dyDescent="0.3">
      <c r="A1" s="6" t="s">
        <v>60</v>
      </c>
    </row>
    <row r="2" spans="1:2" ht="24.9" customHeight="1" x14ac:dyDescent="0.25">
      <c r="A2" t="s">
        <v>61</v>
      </c>
    </row>
    <row r="3" spans="1:2" ht="15.6" x14ac:dyDescent="0.3">
      <c r="A3" s="4" t="s">
        <v>62</v>
      </c>
      <c r="B3" s="4" t="s">
        <v>63</v>
      </c>
    </row>
    <row r="4" spans="1:2" ht="30" x14ac:dyDescent="0.25">
      <c r="A4" s="7">
        <v>1</v>
      </c>
      <c r="B4" s="5" t="s">
        <v>64</v>
      </c>
    </row>
    <row r="5" spans="1:2" ht="45" x14ac:dyDescent="0.25">
      <c r="A5" s="7">
        <v>2</v>
      </c>
      <c r="B5" s="5" t="s">
        <v>65</v>
      </c>
    </row>
    <row r="6" spans="1:2" ht="30" x14ac:dyDescent="0.25">
      <c r="A6" s="7">
        <v>3</v>
      </c>
      <c r="B6" s="5" t="s">
        <v>66</v>
      </c>
    </row>
    <row r="7" spans="1:2" ht="15.6" x14ac:dyDescent="0.25">
      <c r="A7" s="7">
        <v>4</v>
      </c>
      <c r="B7" s="5" t="s">
        <v>67</v>
      </c>
    </row>
    <row r="8" spans="1:2" ht="15.6" x14ac:dyDescent="0.25">
      <c r="A8" s="7">
        <v>5</v>
      </c>
      <c r="B8" s="5" t="s">
        <v>68</v>
      </c>
    </row>
    <row r="9" spans="1:2" ht="30" x14ac:dyDescent="0.25">
      <c r="A9" s="7">
        <v>6</v>
      </c>
      <c r="B9" s="5" t="s">
        <v>69</v>
      </c>
    </row>
    <row r="10" spans="1:2" ht="45" x14ac:dyDescent="0.25">
      <c r="A10" s="7">
        <v>7</v>
      </c>
      <c r="B10" s="5" t="s">
        <v>70</v>
      </c>
    </row>
    <row r="11" spans="1:2" ht="15.6" x14ac:dyDescent="0.25">
      <c r="A11" s="7">
        <v>8</v>
      </c>
      <c r="B11" s="5" t="s">
        <v>71</v>
      </c>
    </row>
    <row r="12" spans="1:2" ht="105" x14ac:dyDescent="0.25">
      <c r="A12" s="7">
        <v>9</v>
      </c>
      <c r="B12" s="5" t="s">
        <v>72</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workbookViewId="0"/>
  </sheetViews>
  <sheetFormatPr defaultColWidth="11.54296875" defaultRowHeight="15" x14ac:dyDescent="0.25"/>
  <cols>
    <col min="1" max="3" width="18.6328125" customWidth="1"/>
  </cols>
  <sheetData>
    <row r="1" spans="1:3" ht="15.6" x14ac:dyDescent="0.3">
      <c r="A1" s="3" t="s">
        <v>73</v>
      </c>
    </row>
    <row r="2" spans="1:3" x14ac:dyDescent="0.25">
      <c r="A2" t="s">
        <v>74</v>
      </c>
    </row>
    <row r="3" spans="1:3" x14ac:dyDescent="0.25">
      <c r="A3" s="2" t="str">
        <f>HYPERLINK("#'Contents'!A8", "Return to table of contents")</f>
        <v>Return to table of contents</v>
      </c>
    </row>
    <row r="4" spans="1:3" ht="15.6" x14ac:dyDescent="0.3">
      <c r="A4" s="4" t="s">
        <v>35</v>
      </c>
      <c r="B4" s="8" t="s">
        <v>31</v>
      </c>
      <c r="C4" s="8" t="s">
        <v>33</v>
      </c>
    </row>
    <row r="5" spans="1:3" ht="15.6" x14ac:dyDescent="0.3">
      <c r="A5" s="9">
        <v>44255</v>
      </c>
      <c r="B5" s="10">
        <v>51900</v>
      </c>
      <c r="C5" s="10">
        <v>49060</v>
      </c>
    </row>
    <row r="6" spans="1:3" ht="15.6" x14ac:dyDescent="0.3">
      <c r="A6" s="9">
        <v>44347</v>
      </c>
      <c r="B6" s="10">
        <v>51790</v>
      </c>
      <c r="C6" s="10">
        <v>49000</v>
      </c>
    </row>
    <row r="7" spans="1:3" ht="15.6" x14ac:dyDescent="0.3">
      <c r="A7" s="9">
        <v>44439</v>
      </c>
      <c r="B7" s="10">
        <v>52110</v>
      </c>
      <c r="C7" s="10">
        <v>49410</v>
      </c>
    </row>
    <row r="8" spans="1:3" ht="15.6" x14ac:dyDescent="0.3">
      <c r="A8" s="9">
        <v>44530</v>
      </c>
      <c r="B8" s="10">
        <v>52860</v>
      </c>
      <c r="C8" s="10">
        <v>50260</v>
      </c>
    </row>
    <row r="9" spans="1:3" ht="15.6" x14ac:dyDescent="0.3">
      <c r="A9" s="9">
        <v>44620</v>
      </c>
      <c r="B9" s="10">
        <v>52820</v>
      </c>
      <c r="C9" s="10">
        <v>50340</v>
      </c>
    </row>
    <row r="10" spans="1:3" ht="15.6" x14ac:dyDescent="0.3">
      <c r="A10" s="9">
        <v>44712</v>
      </c>
      <c r="B10" s="10">
        <v>52920</v>
      </c>
      <c r="C10" s="10">
        <v>50500</v>
      </c>
    </row>
    <row r="11" spans="1:3" ht="15.6" x14ac:dyDescent="0.3">
      <c r="A11" s="9">
        <v>44804</v>
      </c>
      <c r="B11" s="10">
        <v>53680</v>
      </c>
      <c r="C11" s="10">
        <v>51330</v>
      </c>
    </row>
    <row r="12" spans="1:3" ht="15.6" x14ac:dyDescent="0.3">
      <c r="A12" s="9">
        <v>44895</v>
      </c>
      <c r="B12" s="10">
        <v>54980</v>
      </c>
      <c r="C12" s="10">
        <v>52780</v>
      </c>
    </row>
    <row r="13" spans="1:3" ht="15.6" x14ac:dyDescent="0.3">
      <c r="A13" s="9">
        <v>44985</v>
      </c>
      <c r="B13" s="10">
        <v>55250</v>
      </c>
      <c r="C13" s="10">
        <v>53180</v>
      </c>
    </row>
    <row r="14" spans="1:3" ht="15.6" x14ac:dyDescent="0.3">
      <c r="A14" s="9">
        <v>45077</v>
      </c>
      <c r="B14" s="10">
        <v>55900</v>
      </c>
      <c r="C14" s="10">
        <v>53830</v>
      </c>
    </row>
    <row r="15" spans="1:3" ht="15.6" x14ac:dyDescent="0.3">
      <c r="A15" s="9">
        <v>45169</v>
      </c>
      <c r="B15" s="10">
        <v>56400</v>
      </c>
      <c r="C15" s="10">
        <v>54320</v>
      </c>
    </row>
    <row r="16" spans="1:3" ht="15.6" x14ac:dyDescent="0.3">
      <c r="A16" s="9">
        <v>45260</v>
      </c>
      <c r="B16" s="10">
        <v>57770</v>
      </c>
      <c r="C16" s="10">
        <v>55610</v>
      </c>
    </row>
    <row r="17" spans="1:3" ht="15.6" x14ac:dyDescent="0.3">
      <c r="A17" s="9">
        <v>45351</v>
      </c>
      <c r="B17" s="10">
        <v>59210</v>
      </c>
      <c r="C17" s="10">
        <v>57120</v>
      </c>
    </row>
    <row r="18" spans="1:3" ht="15.6" x14ac:dyDescent="0.3">
      <c r="A18" s="9">
        <v>45443</v>
      </c>
      <c r="B18" s="10">
        <v>60290</v>
      </c>
      <c r="C18" s="10">
        <v>58240</v>
      </c>
    </row>
    <row r="19" spans="1:3" ht="15.6" x14ac:dyDescent="0.3">
      <c r="A19" s="9">
        <v>45535</v>
      </c>
      <c r="B19" s="10">
        <v>61230</v>
      </c>
      <c r="C19" s="10">
        <v>59240</v>
      </c>
    </row>
    <row r="20" spans="1:3" ht="15.6" x14ac:dyDescent="0.3">
      <c r="A20" s="9">
        <v>45626</v>
      </c>
      <c r="B20" s="10">
        <v>63000</v>
      </c>
      <c r="C20" s="10">
        <v>61000</v>
      </c>
    </row>
    <row r="21" spans="1:3" ht="15.6" x14ac:dyDescent="0.3">
      <c r="A21" s="9">
        <v>45716</v>
      </c>
      <c r="B21" s="10">
        <v>64180</v>
      </c>
      <c r="C21" s="10">
        <v>62280</v>
      </c>
    </row>
    <row r="22" spans="1:3" ht="15.6" x14ac:dyDescent="0.3">
      <c r="A22" s="9">
        <v>45808</v>
      </c>
      <c r="B22" s="10">
        <v>64910</v>
      </c>
      <c r="C22" s="10">
        <v>63070</v>
      </c>
    </row>
    <row r="23" spans="1:3" ht="15.6" x14ac:dyDescent="0.3">
      <c r="A23" s="9">
        <v>45900</v>
      </c>
      <c r="B23" s="10">
        <v>66150</v>
      </c>
      <c r="C23" s="10">
        <v>64310</v>
      </c>
    </row>
    <row r="24" spans="1:3" ht="15.6" x14ac:dyDescent="0.3">
      <c r="A24" s="9">
        <v>45991</v>
      </c>
      <c r="B24" s="10">
        <v>67500</v>
      </c>
      <c r="C24" s="10">
        <v>65610</v>
      </c>
    </row>
    <row r="25" spans="1:3" ht="15.6" x14ac:dyDescent="0.3">
      <c r="A25" s="9">
        <v>46081</v>
      </c>
      <c r="B25" s="10">
        <v>67760</v>
      </c>
      <c r="C25" s="10">
        <v>65890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heetViews>
  <sheetFormatPr defaultColWidth="11.54296875" defaultRowHeight="15" x14ac:dyDescent="0.25"/>
  <cols>
    <col min="1" max="1" width="18.6328125" customWidth="1"/>
    <col min="2" max="7" width="14.6328125" customWidth="1"/>
  </cols>
  <sheetData>
    <row r="1" spans="1:7" ht="15.6" x14ac:dyDescent="0.3">
      <c r="A1" s="3" t="s">
        <v>75</v>
      </c>
    </row>
    <row r="2" spans="1:7" x14ac:dyDescent="0.25">
      <c r="A2" t="s">
        <v>74</v>
      </c>
    </row>
    <row r="3" spans="1:7" x14ac:dyDescent="0.25">
      <c r="A3" s="2" t="str">
        <f>HYPERLINK("#'Contents'!A9", "Return to table of contents")</f>
        <v>Return to table of contents</v>
      </c>
    </row>
    <row r="4" spans="1:7" ht="31.2" x14ac:dyDescent="0.3">
      <c r="A4" s="4" t="s">
        <v>35</v>
      </c>
      <c r="B4" s="8" t="s">
        <v>76</v>
      </c>
      <c r="C4" s="8" t="s">
        <v>77</v>
      </c>
      <c r="D4" s="8" t="s">
        <v>78</v>
      </c>
      <c r="E4" s="8" t="s">
        <v>79</v>
      </c>
      <c r="F4" s="8" t="s">
        <v>80</v>
      </c>
      <c r="G4" s="8" t="s">
        <v>81</v>
      </c>
    </row>
    <row r="5" spans="1:7" ht="15.6" x14ac:dyDescent="0.3">
      <c r="A5" s="9">
        <v>44255</v>
      </c>
      <c r="B5" s="10">
        <v>35950</v>
      </c>
      <c r="C5" s="10">
        <v>15940</v>
      </c>
      <c r="D5" s="10">
        <v>51900</v>
      </c>
      <c r="E5" s="10">
        <v>33830</v>
      </c>
      <c r="F5" s="10">
        <v>15230</v>
      </c>
      <c r="G5" s="10">
        <v>49060</v>
      </c>
    </row>
    <row r="6" spans="1:7" ht="15.6" x14ac:dyDescent="0.3">
      <c r="A6" s="9">
        <v>44620</v>
      </c>
      <c r="B6" s="10">
        <v>36540</v>
      </c>
      <c r="C6" s="10">
        <v>16290</v>
      </c>
      <c r="D6" s="10">
        <v>52820</v>
      </c>
      <c r="E6" s="10">
        <v>34690</v>
      </c>
      <c r="F6" s="10">
        <v>15660</v>
      </c>
      <c r="G6" s="10">
        <v>50340</v>
      </c>
    </row>
    <row r="7" spans="1:7" ht="15.6" x14ac:dyDescent="0.3">
      <c r="A7" s="9">
        <v>44985</v>
      </c>
      <c r="B7" s="10">
        <v>38490</v>
      </c>
      <c r="C7" s="10">
        <v>16760</v>
      </c>
      <c r="D7" s="10">
        <v>55250</v>
      </c>
      <c r="E7" s="10">
        <v>36960</v>
      </c>
      <c r="F7" s="10">
        <v>16220</v>
      </c>
      <c r="G7" s="10">
        <v>53180</v>
      </c>
    </row>
    <row r="8" spans="1:7" ht="15.6" x14ac:dyDescent="0.3">
      <c r="A8" s="9">
        <v>45351</v>
      </c>
      <c r="B8" s="10">
        <v>41600</v>
      </c>
      <c r="C8" s="10">
        <v>17600</v>
      </c>
      <c r="D8" s="10">
        <v>59210</v>
      </c>
      <c r="E8" s="10">
        <v>40060</v>
      </c>
      <c r="F8" s="10">
        <v>17060</v>
      </c>
      <c r="G8" s="10">
        <v>57120</v>
      </c>
    </row>
    <row r="9" spans="1:7" ht="15.6" x14ac:dyDescent="0.3">
      <c r="A9" s="9">
        <v>45716</v>
      </c>
      <c r="B9" s="10">
        <v>45540</v>
      </c>
      <c r="C9" s="10">
        <v>18640</v>
      </c>
      <c r="D9" s="10">
        <v>64180</v>
      </c>
      <c r="E9" s="10">
        <v>44120</v>
      </c>
      <c r="F9" s="10">
        <v>18160</v>
      </c>
      <c r="G9" s="10">
        <v>62280</v>
      </c>
    </row>
    <row r="10" spans="1:7" ht="15.6" x14ac:dyDescent="0.3">
      <c r="A10" s="9">
        <v>46081</v>
      </c>
      <c r="B10" s="10">
        <v>48420</v>
      </c>
      <c r="C10" s="10">
        <v>19350</v>
      </c>
      <c r="D10" s="10">
        <v>67760</v>
      </c>
      <c r="E10" s="10">
        <v>47000</v>
      </c>
      <c r="F10" s="10">
        <v>18890</v>
      </c>
      <c r="G10" s="10">
        <v>65890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
  <sheetViews>
    <sheetView workbookViewId="0"/>
  </sheetViews>
  <sheetFormatPr defaultColWidth="11.54296875" defaultRowHeight="15" x14ac:dyDescent="0.25"/>
  <cols>
    <col min="1" max="1" width="18.6328125" customWidth="1"/>
    <col min="2" max="4" width="14.6328125" customWidth="1"/>
  </cols>
  <sheetData>
    <row r="1" spans="1:4" ht="15.6" x14ac:dyDescent="0.3">
      <c r="A1" s="3" t="s">
        <v>82</v>
      </c>
    </row>
    <row r="2" spans="1:4" x14ac:dyDescent="0.25">
      <c r="A2" t="s">
        <v>74</v>
      </c>
    </row>
    <row r="3" spans="1:4" x14ac:dyDescent="0.25">
      <c r="A3" s="2" t="str">
        <f>HYPERLINK("#'Contents'!A10", "Return to table of contents")</f>
        <v>Return to table of contents</v>
      </c>
    </row>
    <row r="4" spans="1:4" ht="15.6" x14ac:dyDescent="0.3">
      <c r="A4" s="4" t="s">
        <v>83</v>
      </c>
      <c r="B4" s="8" t="s">
        <v>84</v>
      </c>
      <c r="C4" s="8" t="s">
        <v>85</v>
      </c>
      <c r="D4" s="8" t="s">
        <v>86</v>
      </c>
    </row>
    <row r="5" spans="1:4" ht="15.6" x14ac:dyDescent="0.3">
      <c r="A5" s="4" t="s">
        <v>87</v>
      </c>
      <c r="B5" s="10">
        <v>1740</v>
      </c>
      <c r="C5" s="10">
        <v>1680</v>
      </c>
      <c r="D5" s="10">
        <v>3430</v>
      </c>
    </row>
    <row r="6" spans="1:4" ht="15.6" x14ac:dyDescent="0.3">
      <c r="A6" s="4" t="s">
        <v>88</v>
      </c>
      <c r="B6" s="10">
        <v>6100</v>
      </c>
      <c r="C6" s="10">
        <v>5410</v>
      </c>
      <c r="D6" s="10">
        <v>11510</v>
      </c>
    </row>
    <row r="7" spans="1:4" ht="15.6" x14ac:dyDescent="0.3">
      <c r="A7" s="4" t="s">
        <v>89</v>
      </c>
      <c r="B7" s="10">
        <v>8550</v>
      </c>
      <c r="C7" s="10">
        <v>7100</v>
      </c>
      <c r="D7" s="10">
        <v>15650</v>
      </c>
    </row>
    <row r="8" spans="1:4" ht="15.6" x14ac:dyDescent="0.3">
      <c r="A8" s="4" t="s">
        <v>90</v>
      </c>
      <c r="B8" s="10">
        <v>9210</v>
      </c>
      <c r="C8" s="10">
        <v>6640</v>
      </c>
      <c r="D8" s="10">
        <v>15850</v>
      </c>
    </row>
    <row r="9" spans="1:4" ht="15.6" x14ac:dyDescent="0.3">
      <c r="A9" s="4" t="s">
        <v>91</v>
      </c>
      <c r="B9" s="10">
        <v>7660</v>
      </c>
      <c r="C9" s="10">
        <v>4420</v>
      </c>
      <c r="D9" s="10">
        <v>12080</v>
      </c>
    </row>
    <row r="10" spans="1:4" ht="15.6" x14ac:dyDescent="0.3">
      <c r="A10" s="4" t="s">
        <v>92</v>
      </c>
      <c r="B10" s="10">
        <v>6540</v>
      </c>
      <c r="C10" s="10">
        <v>2700</v>
      </c>
      <c r="D10" s="10">
        <v>9240</v>
      </c>
    </row>
    <row r="11" spans="1:4" ht="15.6" x14ac:dyDescent="0.3">
      <c r="A11" s="4" t="s">
        <v>86</v>
      </c>
      <c r="B11" s="10">
        <v>39800</v>
      </c>
      <c r="C11" s="10">
        <v>27960</v>
      </c>
      <c r="D11" s="10">
        <v>67760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1"/>
  <sheetViews>
    <sheetView workbookViewId="0"/>
  </sheetViews>
  <sheetFormatPr defaultColWidth="11.54296875" defaultRowHeight="15" x14ac:dyDescent="0.25"/>
  <cols>
    <col min="1" max="1" width="18.6328125" customWidth="1"/>
    <col min="2" max="4" width="14.6328125" customWidth="1"/>
  </cols>
  <sheetData>
    <row r="1" spans="1:4" ht="15.6" x14ac:dyDescent="0.3">
      <c r="A1" s="3" t="s">
        <v>93</v>
      </c>
    </row>
    <row r="2" spans="1:4" x14ac:dyDescent="0.25">
      <c r="A2" t="s">
        <v>74</v>
      </c>
    </row>
    <row r="3" spans="1:4" x14ac:dyDescent="0.25">
      <c r="A3" s="2" t="str">
        <f>HYPERLINK("#'Contents'!A11", "Return to table of contents")</f>
        <v>Return to table of contents</v>
      </c>
    </row>
    <row r="4" spans="1:4" ht="15.6" x14ac:dyDescent="0.3">
      <c r="A4" s="4" t="s">
        <v>83</v>
      </c>
      <c r="B4" s="8" t="s">
        <v>84</v>
      </c>
      <c r="C4" s="8" t="s">
        <v>85</v>
      </c>
      <c r="D4" s="8" t="s">
        <v>86</v>
      </c>
    </row>
    <row r="5" spans="1:4" ht="15.6" x14ac:dyDescent="0.3">
      <c r="A5" s="4" t="s">
        <v>87</v>
      </c>
      <c r="B5" s="10">
        <v>1740</v>
      </c>
      <c r="C5" s="10">
        <v>1680</v>
      </c>
      <c r="D5" s="10">
        <v>3420</v>
      </c>
    </row>
    <row r="6" spans="1:4" ht="15.6" x14ac:dyDescent="0.3">
      <c r="A6" s="4" t="s">
        <v>88</v>
      </c>
      <c r="B6" s="10">
        <v>6070</v>
      </c>
      <c r="C6" s="10">
        <v>5380</v>
      </c>
      <c r="D6" s="10">
        <v>11450</v>
      </c>
    </row>
    <row r="7" spans="1:4" ht="15.6" x14ac:dyDescent="0.3">
      <c r="A7" s="4" t="s">
        <v>89</v>
      </c>
      <c r="B7" s="10">
        <v>8430</v>
      </c>
      <c r="C7" s="10">
        <v>6990</v>
      </c>
      <c r="D7" s="10">
        <v>15430</v>
      </c>
    </row>
    <row r="8" spans="1:4" ht="15.6" x14ac:dyDescent="0.3">
      <c r="A8" s="4" t="s">
        <v>90</v>
      </c>
      <c r="B8" s="10">
        <v>8940</v>
      </c>
      <c r="C8" s="10">
        <v>6510</v>
      </c>
      <c r="D8" s="10">
        <v>15450</v>
      </c>
    </row>
    <row r="9" spans="1:4" ht="15.6" x14ac:dyDescent="0.3">
      <c r="A9" s="4" t="s">
        <v>91</v>
      </c>
      <c r="B9" s="10">
        <v>7330</v>
      </c>
      <c r="C9" s="10">
        <v>4300</v>
      </c>
      <c r="D9" s="10">
        <v>11630</v>
      </c>
    </row>
    <row r="10" spans="1:4" ht="15.6" x14ac:dyDescent="0.3">
      <c r="A10" s="4" t="s">
        <v>92</v>
      </c>
      <c r="B10" s="10">
        <v>5950</v>
      </c>
      <c r="C10" s="10">
        <v>2570</v>
      </c>
      <c r="D10" s="10">
        <v>8520</v>
      </c>
    </row>
    <row r="11" spans="1:4" ht="15.6" x14ac:dyDescent="0.3">
      <c r="A11" s="4" t="s">
        <v>86</v>
      </c>
      <c r="B11" s="10">
        <v>38450</v>
      </c>
      <c r="C11" s="10">
        <v>27440</v>
      </c>
      <c r="D11" s="10">
        <v>65890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4"/>
  <sheetViews>
    <sheetView workbookViewId="0"/>
  </sheetViews>
  <sheetFormatPr defaultColWidth="11.54296875" defaultRowHeight="15" x14ac:dyDescent="0.25"/>
  <cols>
    <col min="1" max="1" width="54.453125" customWidth="1"/>
    <col min="2" max="4" width="14.6328125" customWidth="1"/>
  </cols>
  <sheetData>
    <row r="1" spans="1:4" ht="15.6" x14ac:dyDescent="0.3">
      <c r="A1" s="3" t="s">
        <v>94</v>
      </c>
    </row>
    <row r="2" spans="1:4" x14ac:dyDescent="0.25">
      <c r="A2" t="s">
        <v>74</v>
      </c>
    </row>
    <row r="3" spans="1:4" x14ac:dyDescent="0.25">
      <c r="A3" s="2" t="str">
        <f>HYPERLINK("#'Contents'!A12", "Return to table of contents")</f>
        <v>Return to table of contents</v>
      </c>
    </row>
    <row r="4" spans="1:4" ht="15.6" x14ac:dyDescent="0.3">
      <c r="A4" s="4" t="s">
        <v>95</v>
      </c>
      <c r="B4" s="8" t="s">
        <v>96</v>
      </c>
      <c r="C4" s="8" t="s">
        <v>97</v>
      </c>
      <c r="D4" s="8" t="s">
        <v>98</v>
      </c>
    </row>
    <row r="5" spans="1:4" ht="15.6" x14ac:dyDescent="0.3">
      <c r="A5" s="4" t="s">
        <v>99</v>
      </c>
      <c r="B5" s="10">
        <v>280</v>
      </c>
      <c r="C5" s="10">
        <v>160</v>
      </c>
      <c r="D5" s="10">
        <v>440</v>
      </c>
    </row>
    <row r="6" spans="1:4" ht="15.6" x14ac:dyDescent="0.3">
      <c r="A6" s="4" t="s">
        <v>100</v>
      </c>
      <c r="B6" s="10">
        <v>3810</v>
      </c>
      <c r="C6" s="10">
        <v>1890</v>
      </c>
      <c r="D6" s="10">
        <v>5700</v>
      </c>
    </row>
    <row r="7" spans="1:4" ht="15.6" x14ac:dyDescent="0.3">
      <c r="A7" s="4" t="s">
        <v>101</v>
      </c>
      <c r="B7" s="10">
        <v>110</v>
      </c>
      <c r="C7" s="10">
        <v>40</v>
      </c>
      <c r="D7" s="10">
        <v>150</v>
      </c>
    </row>
    <row r="8" spans="1:4" ht="15.6" x14ac:dyDescent="0.3">
      <c r="A8" s="4" t="s">
        <v>102</v>
      </c>
      <c r="B8" s="10">
        <v>590</v>
      </c>
      <c r="C8" s="10">
        <v>300</v>
      </c>
      <c r="D8" s="10">
        <v>890</v>
      </c>
    </row>
    <row r="9" spans="1:4" ht="15.6" x14ac:dyDescent="0.3">
      <c r="A9" s="4" t="s">
        <v>103</v>
      </c>
      <c r="B9" s="10">
        <v>340</v>
      </c>
      <c r="C9" s="10">
        <v>70</v>
      </c>
      <c r="D9" s="10">
        <v>410</v>
      </c>
    </row>
    <row r="10" spans="1:4" ht="15.6" x14ac:dyDescent="0.3">
      <c r="A10" s="4" t="s">
        <v>104</v>
      </c>
      <c r="B10" s="10">
        <v>400</v>
      </c>
      <c r="C10" s="10">
        <v>140</v>
      </c>
      <c r="D10" s="10">
        <v>540</v>
      </c>
    </row>
    <row r="11" spans="1:4" ht="15.6" x14ac:dyDescent="0.3">
      <c r="A11" s="4" t="s">
        <v>105</v>
      </c>
      <c r="B11" s="10">
        <v>700</v>
      </c>
      <c r="C11" s="10">
        <v>230</v>
      </c>
      <c r="D11" s="10">
        <v>930</v>
      </c>
    </row>
    <row r="12" spans="1:4" ht="15.6" x14ac:dyDescent="0.3">
      <c r="A12" s="4" t="s">
        <v>106</v>
      </c>
      <c r="B12" s="10">
        <v>250</v>
      </c>
      <c r="C12" s="10">
        <v>280</v>
      </c>
      <c r="D12" s="10">
        <v>530</v>
      </c>
    </row>
    <row r="13" spans="1:4" ht="15.6" x14ac:dyDescent="0.3">
      <c r="A13" s="4" t="s">
        <v>107</v>
      </c>
      <c r="B13" s="10">
        <v>3100</v>
      </c>
      <c r="C13" s="10">
        <v>770</v>
      </c>
      <c r="D13" s="10">
        <v>3870</v>
      </c>
    </row>
    <row r="14" spans="1:4" ht="15.6" x14ac:dyDescent="0.3">
      <c r="A14" s="4" t="s">
        <v>108</v>
      </c>
      <c r="B14" s="10">
        <v>3860</v>
      </c>
      <c r="C14" s="10">
        <v>1550</v>
      </c>
      <c r="D14" s="10">
        <v>5410</v>
      </c>
    </row>
    <row r="15" spans="1:4" ht="15.6" x14ac:dyDescent="0.3">
      <c r="A15" s="4" t="s">
        <v>109</v>
      </c>
      <c r="B15" s="10">
        <v>16710</v>
      </c>
      <c r="C15" s="10">
        <v>6670</v>
      </c>
      <c r="D15" s="10">
        <v>23380</v>
      </c>
    </row>
    <row r="16" spans="1:4" ht="15.6" x14ac:dyDescent="0.3">
      <c r="A16" s="4" t="s">
        <v>110</v>
      </c>
      <c r="B16" s="10">
        <v>4660</v>
      </c>
      <c r="C16" s="10">
        <v>2030</v>
      </c>
      <c r="D16" s="10">
        <v>6690</v>
      </c>
    </row>
    <row r="17" spans="1:4" ht="15.6" x14ac:dyDescent="0.3">
      <c r="A17" s="4" t="s">
        <v>111</v>
      </c>
      <c r="B17" s="10">
        <v>3640</v>
      </c>
      <c r="C17" s="10">
        <v>1270</v>
      </c>
      <c r="D17" s="10">
        <v>4910</v>
      </c>
    </row>
    <row r="18" spans="1:4" ht="15.6" x14ac:dyDescent="0.3">
      <c r="A18" s="4" t="s">
        <v>112</v>
      </c>
      <c r="B18" s="10">
        <v>5600</v>
      </c>
      <c r="C18" s="10">
        <v>2110</v>
      </c>
      <c r="D18" s="10">
        <v>7700</v>
      </c>
    </row>
    <row r="19" spans="1:4" ht="15.6" x14ac:dyDescent="0.3">
      <c r="A19" s="4" t="s">
        <v>113</v>
      </c>
      <c r="B19" s="10">
        <v>2410</v>
      </c>
      <c r="C19" s="10">
        <v>1070</v>
      </c>
      <c r="D19" s="10">
        <v>3480</v>
      </c>
    </row>
    <row r="20" spans="1:4" ht="15.6" x14ac:dyDescent="0.3">
      <c r="A20" s="4" t="s">
        <v>114</v>
      </c>
      <c r="B20" s="10">
        <v>70</v>
      </c>
      <c r="C20" s="10">
        <v>30</v>
      </c>
      <c r="D20" s="10">
        <v>100</v>
      </c>
    </row>
    <row r="21" spans="1:4" ht="15.6" x14ac:dyDescent="0.3">
      <c r="A21" s="4" t="s">
        <v>115</v>
      </c>
      <c r="B21" s="10">
        <v>840</v>
      </c>
      <c r="C21" s="10">
        <v>0</v>
      </c>
      <c r="D21" s="10">
        <v>840</v>
      </c>
    </row>
    <row r="22" spans="1:4" ht="15.6" x14ac:dyDescent="0.3">
      <c r="A22" s="4" t="s">
        <v>116</v>
      </c>
      <c r="B22" s="10">
        <v>750</v>
      </c>
      <c r="C22" s="10">
        <v>620</v>
      </c>
      <c r="D22" s="10">
        <v>1370</v>
      </c>
    </row>
    <row r="23" spans="1:4" ht="15.6" x14ac:dyDescent="0.3">
      <c r="A23" s="4" t="s">
        <v>117</v>
      </c>
      <c r="B23" s="10">
        <v>290</v>
      </c>
      <c r="C23" s="10">
        <v>130</v>
      </c>
      <c r="D23" s="10">
        <v>420</v>
      </c>
    </row>
    <row r="24" spans="1:4" ht="15.6" x14ac:dyDescent="0.3">
      <c r="A24" s="4" t="s">
        <v>86</v>
      </c>
      <c r="B24" s="10">
        <v>48420</v>
      </c>
      <c r="C24" s="10">
        <v>19350</v>
      </c>
      <c r="D24" s="10">
        <v>67760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User Feedback</vt:lpstr>
      <vt:lpstr>General Info</vt:lpstr>
      <vt:lpstr>Contents</vt:lpstr>
      <vt:lpstr>Notes</vt:lpstr>
      <vt:lpstr>Table 1</vt:lpstr>
      <vt:lpstr>Table 2</vt:lpstr>
      <vt:lpstr>Table 3</vt:lpstr>
      <vt:lpstr>Table 4</vt:lpstr>
      <vt:lpstr>Table 5</vt:lpstr>
      <vt:lpstr>Table 6</vt:lpstr>
      <vt:lpstr>Table 7</vt:lpstr>
      <vt:lpstr>Table 8</vt:lpstr>
      <vt:lpstr>Table 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Attendance Allowance - February 2026</dc:title>
  <dc:subject>Attendance Allowance</dc:subject>
  <dc:creator>DfC Analytics Division</dc:creator>
  <cp:lastModifiedBy>Doran, Jim (DfC)</cp:lastModifiedBy>
  <dcterms:created xsi:type="dcterms:W3CDTF">2026-05-06T11:18:32Z</dcterms:created>
  <dcterms:modified xsi:type="dcterms:W3CDTF">2026-05-22T09:02:39Z</dcterms:modified>
  <cp:category>Benefit Statistics for Northern Ireland</cp:category>
</cp:coreProperties>
</file>