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fc-jamiesonl\Desktop\Accessibility files- Excel\"/>
    </mc:Choice>
  </mc:AlternateContent>
  <bookViews>
    <workbookView xWindow="0" yWindow="0" windowWidth="19200" windowHeight="7050" tabRatio="599" activeTab="2"/>
  </bookViews>
  <sheets>
    <sheet name="Using this Pro-forma" sheetId="13" r:id="rId1"/>
    <sheet name="Input Sheet" sheetId="1" r:id="rId2"/>
    <sheet name="Cover" sheetId="9" r:id="rId3"/>
    <sheet name="Index" sheetId="8" r:id="rId4"/>
    <sheet name="Text" sheetId="2" r:id="rId5"/>
    <sheet name="MIRS" sheetId="3" r:id="rId6"/>
    <sheet name="Primary Stat" sheetId="5" r:id="rId7"/>
    <sheet name="Note1" sheetId="4" r:id="rId8"/>
    <sheet name="Seg" sheetId="7" r:id="rId9"/>
    <sheet name="Notes" sheetId="6" r:id="rId10"/>
    <sheet name="Issue date note" sheetId="10" r:id="rId11"/>
  </sheets>
  <definedNames>
    <definedName name="_xlnm._FilterDatabase" localSheetId="9" hidden="1">Notes!$A$1:$G$124</definedName>
    <definedName name="_xlnm._FilterDatabase" localSheetId="6" hidden="1">'Primary Stat'!$A$1:$H$99</definedName>
    <definedName name="_xlnm._FilterDatabase" localSheetId="8" hidden="1">Seg!$A$1:$R$62</definedName>
    <definedName name="_xlnm._FilterDatabase" localSheetId="4" hidden="1">Text!$A$1:$K$325</definedName>
    <definedName name="_Seg8">'Input Sheet'!$B$231:$D$244</definedName>
    <definedName name="Index">#REF!</definedName>
    <definedName name="OLE_LINK2" localSheetId="4">Text!#REF!</definedName>
    <definedName name="_xlnm.Print_Area" localSheetId="2">Cover!$A$1:$J$34</definedName>
    <definedName name="_xlnm.Print_Area" localSheetId="3">Index!$A$1:$K$50</definedName>
    <definedName name="_xlnm.Print_Area" localSheetId="10">'Issue date note'!$A$1:$K$33</definedName>
    <definedName name="_xlnm.Print_Area" localSheetId="5">MIRS!$B$1:$F$26</definedName>
    <definedName name="_xlnm.Print_Area" localSheetId="7">Note1!$B$1:$L$11</definedName>
    <definedName name="_xlnm.Print_Area" localSheetId="9">Notes!$B$2:$G$125</definedName>
    <definedName name="_xlnm.Print_Area" localSheetId="6">'Primary Stat'!$B$2:$F$99</definedName>
    <definedName name="_xlnm.Print_Area" localSheetId="8">Seg!$B$2:$R$63</definedName>
    <definedName name="_xlnm.Print_Area" localSheetId="4">Text!$B$2:$K$325</definedName>
    <definedName name="_xlnm.Print_Area" localSheetId="0">'Using this Pro-forma'!$A$1:$J$82</definedName>
    <definedName name="_xlnm.Print_Titles" localSheetId="9">Notes!$2:$4</definedName>
    <definedName name="_xlnm.Print_Titles" localSheetId="6">'Primary Stat'!$2:$3</definedName>
    <definedName name="_xlnm.Print_Titles" localSheetId="8">Seg!$2:$4</definedName>
    <definedName name="_xlnm.Print_Titles" localSheetId="4">Text!$2:$3</definedName>
    <definedName name="Start_1">#REF!</definedName>
    <definedName name="Start_10">Seg!$A$2</definedName>
    <definedName name="Start_11">Notes!$A$2</definedName>
    <definedName name="Start_12">'Issue date note'!$A$1</definedName>
    <definedName name="Start_2">'Input Sheet'!$A$1</definedName>
    <definedName name="Start_3">Cover!$A$1</definedName>
    <definedName name="Start_4">Index!$A$1</definedName>
    <definedName name="Start_6">Text!#REF!</definedName>
    <definedName name="Start_7">MIRS!$A$1</definedName>
    <definedName name="Start_8">'Primary Stat'!$A$2</definedName>
    <definedName name="Start_9">Note1!$A$1</definedName>
  </definedNames>
  <calcPr calcId="162913"/>
</workbook>
</file>

<file path=xl/calcChain.xml><?xml version="1.0" encoding="utf-8"?>
<calcChain xmlns="http://schemas.openxmlformats.org/spreadsheetml/2006/main">
  <c r="P290" i="2" l="1"/>
  <c r="C290" i="2"/>
  <c r="C248" i="2" l="1"/>
  <c r="B11" i="2"/>
  <c r="A11" i="2" s="1"/>
  <c r="A288" i="2"/>
  <c r="A280" i="2"/>
  <c r="A216" i="2"/>
  <c r="A194" i="2"/>
  <c r="A171" i="2"/>
  <c r="A160" i="2"/>
  <c r="A158" i="2"/>
  <c r="A59" i="2"/>
  <c r="A57" i="2"/>
  <c r="A20" i="2"/>
  <c r="A16" i="2"/>
  <c r="A8" i="2"/>
  <c r="A74" i="2"/>
  <c r="A82" i="2"/>
  <c r="A121" i="2"/>
  <c r="A113" i="2"/>
  <c r="M104" i="2"/>
  <c r="A98" i="2"/>
  <c r="A96" i="2"/>
  <c r="B21" i="2"/>
  <c r="A21" i="2" s="1"/>
  <c r="N201" i="2"/>
  <c r="B201" i="2"/>
  <c r="A201" i="2" s="1"/>
  <c r="B69" i="2"/>
  <c r="A69" i="2" s="1"/>
  <c r="E396" i="1"/>
  <c r="K396" i="1" s="1"/>
  <c r="D396" i="1"/>
  <c r="C396" i="1"/>
  <c r="J396" i="1" s="1"/>
  <c r="F111" i="6" s="1"/>
  <c r="A111" i="6" s="1"/>
  <c r="E386" i="1"/>
  <c r="D386" i="1"/>
  <c r="K386" i="1" s="1"/>
  <c r="C386" i="1"/>
  <c r="J386" i="1" s="1"/>
  <c r="F110" i="6" s="1"/>
  <c r="D372" i="1"/>
  <c r="C372" i="1"/>
  <c r="D351" i="1"/>
  <c r="F351" i="1" s="1"/>
  <c r="C351" i="1"/>
  <c r="E351" i="1" s="1"/>
  <c r="D330" i="1"/>
  <c r="C330" i="1"/>
  <c r="D309" i="1"/>
  <c r="F309" i="1" s="1"/>
  <c r="C309" i="1"/>
  <c r="D288" i="1"/>
  <c r="C288" i="1"/>
  <c r="D267" i="1"/>
  <c r="F267" i="1"/>
  <c r="C267" i="1"/>
  <c r="D246" i="1"/>
  <c r="C246" i="1"/>
  <c r="E246" i="1" s="1"/>
  <c r="D225" i="1"/>
  <c r="F225" i="1" s="1"/>
  <c r="C225" i="1"/>
  <c r="D204" i="1"/>
  <c r="C204" i="1"/>
  <c r="D183" i="1"/>
  <c r="F183" i="1" s="1"/>
  <c r="C183" i="1"/>
  <c r="E183" i="1" s="1"/>
  <c r="D162" i="1"/>
  <c r="C162" i="1"/>
  <c r="D147" i="1"/>
  <c r="C147" i="1"/>
  <c r="D135" i="1"/>
  <c r="C135" i="1"/>
  <c r="D110" i="1"/>
  <c r="C110" i="1"/>
  <c r="D91" i="1"/>
  <c r="C91" i="1"/>
  <c r="E19" i="5" s="1"/>
  <c r="D82" i="1"/>
  <c r="C82" i="1"/>
  <c r="D75" i="1"/>
  <c r="C75" i="1"/>
  <c r="E18" i="5" s="1"/>
  <c r="D53" i="1"/>
  <c r="F13" i="5" s="1"/>
  <c r="C53" i="1"/>
  <c r="O295" i="2"/>
  <c r="B295" i="2"/>
  <c r="A70" i="2"/>
  <c r="B13" i="2"/>
  <c r="A13" i="2" s="1"/>
  <c r="F30" i="5"/>
  <c r="A30" i="5" s="1"/>
  <c r="E30" i="5"/>
  <c r="C27" i="7"/>
  <c r="C57" i="7" s="1"/>
  <c r="B30" i="5"/>
  <c r="C26" i="7"/>
  <c r="C25" i="7"/>
  <c r="C24" i="7"/>
  <c r="B27" i="5" s="1"/>
  <c r="C23" i="7"/>
  <c r="B26" i="5" s="1"/>
  <c r="C22" i="7"/>
  <c r="C21" i="7"/>
  <c r="B24" i="5" s="1"/>
  <c r="C20" i="7"/>
  <c r="B23" i="5" s="1"/>
  <c r="C19" i="7"/>
  <c r="B22" i="5" s="1"/>
  <c r="C18" i="7"/>
  <c r="B21" i="5" s="1"/>
  <c r="C17" i="7"/>
  <c r="C47" i="7" s="1"/>
  <c r="B20" i="5"/>
  <c r="C16" i="7"/>
  <c r="B19" i="5" s="1"/>
  <c r="C15" i="7"/>
  <c r="B18" i="5" s="1"/>
  <c r="D15" i="7"/>
  <c r="R15" i="7" s="1"/>
  <c r="E15" i="7"/>
  <c r="F15" i="7"/>
  <c r="G15" i="7"/>
  <c r="G29" i="7" s="1"/>
  <c r="H15" i="7"/>
  <c r="H16" i="7"/>
  <c r="H17" i="7"/>
  <c r="H18" i="7"/>
  <c r="H19" i="7"/>
  <c r="R19" i="7" s="1"/>
  <c r="A19" i="7" s="1"/>
  <c r="H20" i="7"/>
  <c r="H21" i="7"/>
  <c r="H22" i="7"/>
  <c r="H29" i="7" s="1"/>
  <c r="H23" i="7"/>
  <c r="H24" i="7"/>
  <c r="H25" i="7"/>
  <c r="H26" i="7"/>
  <c r="H27" i="7"/>
  <c r="I15" i="7"/>
  <c r="J15" i="7"/>
  <c r="K15" i="7"/>
  <c r="L15" i="7"/>
  <c r="L16" i="7"/>
  <c r="L17" i="7"/>
  <c r="L18" i="7"/>
  <c r="L19" i="7"/>
  <c r="L20" i="7"/>
  <c r="L21" i="7"/>
  <c r="L22" i="7"/>
  <c r="L29" i="7" s="1"/>
  <c r="L23" i="7"/>
  <c r="L24" i="7"/>
  <c r="L25" i="7"/>
  <c r="L26" i="7"/>
  <c r="L27" i="7"/>
  <c r="M15" i="7"/>
  <c r="N15" i="7"/>
  <c r="O15" i="7"/>
  <c r="O29" i="7" s="1"/>
  <c r="P15" i="7"/>
  <c r="P16" i="7"/>
  <c r="P17" i="7"/>
  <c r="P18" i="7"/>
  <c r="P19" i="7"/>
  <c r="P29" i="7" s="1"/>
  <c r="P20" i="7"/>
  <c r="P21" i="7"/>
  <c r="P22" i="7"/>
  <c r="P23" i="7"/>
  <c r="P24" i="7"/>
  <c r="P25" i="7"/>
  <c r="P26" i="7"/>
  <c r="P27" i="7"/>
  <c r="Q15" i="7"/>
  <c r="D16" i="7"/>
  <c r="D29" i="7" s="1"/>
  <c r="E16" i="7"/>
  <c r="F16" i="7"/>
  <c r="G16" i="7"/>
  <c r="I16" i="7"/>
  <c r="J16" i="7"/>
  <c r="K16" i="7"/>
  <c r="M16" i="7"/>
  <c r="N16" i="7"/>
  <c r="O16" i="7"/>
  <c r="Q16" i="7"/>
  <c r="D17" i="7"/>
  <c r="E17" i="7"/>
  <c r="F17" i="7"/>
  <c r="F29" i="7" s="1"/>
  <c r="F10" i="7" s="1"/>
  <c r="G17" i="7"/>
  <c r="I17" i="7"/>
  <c r="J17" i="7"/>
  <c r="R17" i="7" s="1"/>
  <c r="A17" i="7" s="1"/>
  <c r="K17" i="7"/>
  <c r="M17" i="7"/>
  <c r="N17" i="7"/>
  <c r="O17" i="7"/>
  <c r="Q17" i="7"/>
  <c r="D18" i="7"/>
  <c r="E18" i="7"/>
  <c r="F18" i="7"/>
  <c r="R18" i="7" s="1"/>
  <c r="A18" i="7" s="1"/>
  <c r="G18" i="7"/>
  <c r="I18" i="7"/>
  <c r="J18" i="7"/>
  <c r="K18" i="7"/>
  <c r="M18" i="7"/>
  <c r="N18" i="7"/>
  <c r="O18" i="7"/>
  <c r="Q18" i="7"/>
  <c r="D19" i="7"/>
  <c r="E19" i="7"/>
  <c r="F19" i="7"/>
  <c r="G19" i="7"/>
  <c r="I19" i="7"/>
  <c r="J19" i="7"/>
  <c r="K19" i="7"/>
  <c r="M19" i="7"/>
  <c r="N19" i="7"/>
  <c r="O19" i="7"/>
  <c r="Q19" i="7"/>
  <c r="D20" i="7"/>
  <c r="E20" i="7"/>
  <c r="E29" i="7" s="1"/>
  <c r="F20" i="7"/>
  <c r="G20" i="7"/>
  <c r="R20" i="7"/>
  <c r="A20" i="7" s="1"/>
  <c r="I20" i="7"/>
  <c r="I21" i="7"/>
  <c r="I22" i="7"/>
  <c r="I23" i="7"/>
  <c r="I24" i="7"/>
  <c r="I25" i="7"/>
  <c r="I26" i="7"/>
  <c r="I27" i="7"/>
  <c r="J20" i="7"/>
  <c r="K20" i="7"/>
  <c r="M20" i="7"/>
  <c r="M21" i="7"/>
  <c r="M22" i="7"/>
  <c r="M23" i="7"/>
  <c r="M24" i="7"/>
  <c r="M25" i="7"/>
  <c r="R25" i="7" s="1"/>
  <c r="A25" i="7" s="1"/>
  <c r="M26" i="7"/>
  <c r="M27" i="7"/>
  <c r="N20" i="7"/>
  <c r="O20" i="7"/>
  <c r="Q20" i="7"/>
  <c r="Q21" i="7"/>
  <c r="Q22" i="7"/>
  <c r="Q23" i="7"/>
  <c r="Q24" i="7"/>
  <c r="Q25" i="7"/>
  <c r="Q26" i="7"/>
  <c r="Q27" i="7"/>
  <c r="D21" i="7"/>
  <c r="E21" i="7"/>
  <c r="F21" i="7"/>
  <c r="G21" i="7"/>
  <c r="R21" i="7" s="1"/>
  <c r="A21" i="7" s="1"/>
  <c r="J21" i="7"/>
  <c r="K21" i="7"/>
  <c r="N21" i="7"/>
  <c r="O21" i="7"/>
  <c r="D22" i="7"/>
  <c r="R22" i="7" s="1"/>
  <c r="A22" i="7" s="1"/>
  <c r="E22" i="7"/>
  <c r="F22" i="7"/>
  <c r="G22" i="7"/>
  <c r="J22" i="7"/>
  <c r="K22" i="7"/>
  <c r="N22" i="7"/>
  <c r="O22" i="7"/>
  <c r="D23" i="7"/>
  <c r="R23" i="7" s="1"/>
  <c r="A23" i="7" s="1"/>
  <c r="E23" i="7"/>
  <c r="F23" i="7"/>
  <c r="G23" i="7"/>
  <c r="J23" i="7"/>
  <c r="K23" i="7"/>
  <c r="N23" i="7"/>
  <c r="O23" i="7"/>
  <c r="D24" i="7"/>
  <c r="E24" i="7"/>
  <c r="F24" i="7"/>
  <c r="G24" i="7"/>
  <c r="R24" i="7" s="1"/>
  <c r="A24" i="7" s="1"/>
  <c r="J24" i="7"/>
  <c r="K24" i="7"/>
  <c r="N24" i="7"/>
  <c r="O24" i="7"/>
  <c r="D25" i="7"/>
  <c r="E25" i="7"/>
  <c r="F25" i="7"/>
  <c r="F26" i="7"/>
  <c r="R26" i="7" s="1"/>
  <c r="A26" i="7" s="1"/>
  <c r="F27" i="7"/>
  <c r="G25" i="7"/>
  <c r="J25" i="7"/>
  <c r="K25" i="7"/>
  <c r="N25" i="7"/>
  <c r="N26" i="7"/>
  <c r="N27" i="7"/>
  <c r="O25" i="7"/>
  <c r="D26" i="7"/>
  <c r="E26" i="7"/>
  <c r="G26" i="7"/>
  <c r="J26" i="7"/>
  <c r="K26" i="7"/>
  <c r="O26" i="7"/>
  <c r="D27" i="7"/>
  <c r="E27" i="7"/>
  <c r="R27" i="7" s="1"/>
  <c r="A27" i="7" s="1"/>
  <c r="G27" i="7"/>
  <c r="J27" i="7"/>
  <c r="K27" i="7"/>
  <c r="O27" i="7"/>
  <c r="D9" i="7"/>
  <c r="R9" i="7" s="1"/>
  <c r="A9" i="7" s="1"/>
  <c r="E9" i="7"/>
  <c r="F9" i="7"/>
  <c r="G9" i="7"/>
  <c r="H9" i="7"/>
  <c r="I9" i="7"/>
  <c r="J9" i="7"/>
  <c r="K9" i="7"/>
  <c r="L9" i="7"/>
  <c r="M9" i="7"/>
  <c r="N9" i="7"/>
  <c r="O9" i="7"/>
  <c r="P9" i="7"/>
  <c r="Q9" i="7"/>
  <c r="E20" i="5"/>
  <c r="E21" i="5"/>
  <c r="E75" i="1"/>
  <c r="E22" i="5"/>
  <c r="F22" i="5"/>
  <c r="E23" i="5"/>
  <c r="A23" i="5" s="1"/>
  <c r="E24" i="5"/>
  <c r="E25" i="5"/>
  <c r="F25" i="5"/>
  <c r="E26" i="5"/>
  <c r="F26" i="5"/>
  <c r="E27" i="5"/>
  <c r="E28" i="5"/>
  <c r="A28" i="5" s="1"/>
  <c r="E29" i="5"/>
  <c r="F18" i="5"/>
  <c r="F19" i="5"/>
  <c r="F32" i="5" s="1"/>
  <c r="F20" i="5"/>
  <c r="A20" i="5" s="1"/>
  <c r="F21" i="5"/>
  <c r="F23" i="5"/>
  <c r="F24" i="5"/>
  <c r="F27" i="5"/>
  <c r="F28" i="5"/>
  <c r="F29" i="5"/>
  <c r="E13" i="5"/>
  <c r="D45" i="7"/>
  <c r="E45" i="7"/>
  <c r="F45" i="7"/>
  <c r="R45" i="7" s="1"/>
  <c r="G45" i="7"/>
  <c r="H45" i="7"/>
  <c r="I45" i="7"/>
  <c r="J45" i="7"/>
  <c r="K45" i="7"/>
  <c r="L45" i="7"/>
  <c r="M45" i="7"/>
  <c r="N45" i="7"/>
  <c r="O45" i="7"/>
  <c r="P45" i="7"/>
  <c r="Q45" i="7"/>
  <c r="D46" i="7"/>
  <c r="E46" i="7"/>
  <c r="R46" i="7" s="1"/>
  <c r="F46" i="7"/>
  <c r="G46" i="7"/>
  <c r="H46" i="7"/>
  <c r="H59" i="7" s="1"/>
  <c r="H40" i="7" s="1"/>
  <c r="I46" i="7"/>
  <c r="J46" i="7"/>
  <c r="K46" i="7"/>
  <c r="L46" i="7"/>
  <c r="M46" i="7"/>
  <c r="N46" i="7"/>
  <c r="O46" i="7"/>
  <c r="P46" i="7"/>
  <c r="Q46" i="7"/>
  <c r="D47" i="7"/>
  <c r="E47" i="7"/>
  <c r="F47" i="7"/>
  <c r="G47" i="7"/>
  <c r="G59" i="7" s="1"/>
  <c r="G40" i="7" s="1"/>
  <c r="H47" i="7"/>
  <c r="H48" i="7"/>
  <c r="H49" i="7"/>
  <c r="H50" i="7"/>
  <c r="H51" i="7"/>
  <c r="H52" i="7"/>
  <c r="H53" i="7"/>
  <c r="H54" i="7"/>
  <c r="H55" i="7"/>
  <c r="H56" i="7"/>
  <c r="H57" i="7"/>
  <c r="H39" i="7"/>
  <c r="I47" i="7"/>
  <c r="J47" i="7"/>
  <c r="K47" i="7"/>
  <c r="L47" i="7"/>
  <c r="L59" i="7" s="1"/>
  <c r="L40" i="7" s="1"/>
  <c r="L42" i="7" s="1"/>
  <c r="L62" i="7" s="1"/>
  <c r="L48" i="7"/>
  <c r="L49" i="7"/>
  <c r="L50" i="7"/>
  <c r="L51" i="7"/>
  <c r="L52" i="7"/>
  <c r="L53" i="7"/>
  <c r="L54" i="7"/>
  <c r="L55" i="7"/>
  <c r="L56" i="7"/>
  <c r="L57" i="7"/>
  <c r="L39" i="7"/>
  <c r="M47" i="7"/>
  <c r="N47" i="7"/>
  <c r="O47" i="7"/>
  <c r="P47" i="7"/>
  <c r="P48" i="7"/>
  <c r="P49" i="7"/>
  <c r="P50" i="7"/>
  <c r="P51" i="7"/>
  <c r="P52" i="7"/>
  <c r="P53" i="7"/>
  <c r="P54" i="7"/>
  <c r="P55" i="7"/>
  <c r="P56" i="7"/>
  <c r="P57" i="7"/>
  <c r="P39" i="7"/>
  <c r="Q47" i="7"/>
  <c r="D48" i="7"/>
  <c r="E48" i="7"/>
  <c r="F48" i="7"/>
  <c r="G48" i="7"/>
  <c r="I48" i="7"/>
  <c r="R48" i="7" s="1"/>
  <c r="A48" i="7" s="1"/>
  <c r="J48" i="7"/>
  <c r="K48" i="7"/>
  <c r="M48" i="7"/>
  <c r="N48" i="7"/>
  <c r="O48" i="7"/>
  <c r="Q48" i="7"/>
  <c r="D49" i="7"/>
  <c r="E49" i="7"/>
  <c r="F49" i="7"/>
  <c r="G49" i="7"/>
  <c r="I49" i="7"/>
  <c r="I59" i="7" s="1"/>
  <c r="I40" i="7" s="1"/>
  <c r="J49" i="7"/>
  <c r="K49" i="7"/>
  <c r="M49" i="7"/>
  <c r="N49" i="7"/>
  <c r="O49" i="7"/>
  <c r="O59" i="7" s="1"/>
  <c r="O40" i="7" s="1"/>
  <c r="G37" i="6" s="1"/>
  <c r="Q49" i="7"/>
  <c r="D50" i="7"/>
  <c r="E50" i="7"/>
  <c r="E59" i="7" s="1"/>
  <c r="E40" i="7" s="1"/>
  <c r="F50" i="7"/>
  <c r="G50" i="7"/>
  <c r="I50" i="7"/>
  <c r="J50" i="7"/>
  <c r="K50" i="7"/>
  <c r="M50" i="7"/>
  <c r="N50" i="7"/>
  <c r="O50" i="7"/>
  <c r="Q50" i="7"/>
  <c r="D51" i="7"/>
  <c r="E51" i="7"/>
  <c r="F51" i="7"/>
  <c r="G51" i="7"/>
  <c r="I51" i="7"/>
  <c r="J51" i="7"/>
  <c r="K51" i="7"/>
  <c r="M51" i="7"/>
  <c r="N51" i="7"/>
  <c r="O51" i="7"/>
  <c r="Q51" i="7"/>
  <c r="D52" i="7"/>
  <c r="D59" i="7" s="1"/>
  <c r="D40" i="7" s="1"/>
  <c r="G26" i="6" s="1"/>
  <c r="E52" i="7"/>
  <c r="F52" i="7"/>
  <c r="G52" i="7"/>
  <c r="I52" i="7"/>
  <c r="J52" i="7"/>
  <c r="K52" i="7"/>
  <c r="M52" i="7"/>
  <c r="M53" i="7"/>
  <c r="M54" i="7"/>
  <c r="M55" i="7"/>
  <c r="M56" i="7"/>
  <c r="M57" i="7"/>
  <c r="M39" i="7"/>
  <c r="N52" i="7"/>
  <c r="O52" i="7"/>
  <c r="Q52" i="7"/>
  <c r="D53" i="7"/>
  <c r="E53" i="7"/>
  <c r="F53" i="7"/>
  <c r="R53" i="7" s="1"/>
  <c r="A53" i="7" s="1"/>
  <c r="G53" i="7"/>
  <c r="I53" i="7"/>
  <c r="J53" i="7"/>
  <c r="K53" i="7"/>
  <c r="N53" i="7"/>
  <c r="O53" i="7"/>
  <c r="Q53" i="7"/>
  <c r="D54" i="7"/>
  <c r="E54" i="7"/>
  <c r="F54" i="7"/>
  <c r="G54" i="7"/>
  <c r="I54" i="7"/>
  <c r="J54" i="7"/>
  <c r="J59" i="7" s="1"/>
  <c r="J40" i="7" s="1"/>
  <c r="K54" i="7"/>
  <c r="N54" i="7"/>
  <c r="O54" i="7"/>
  <c r="Q54" i="7"/>
  <c r="D55" i="7"/>
  <c r="E55" i="7"/>
  <c r="F55" i="7"/>
  <c r="G55" i="7"/>
  <c r="I55" i="7"/>
  <c r="J55" i="7"/>
  <c r="K55" i="7"/>
  <c r="N55" i="7"/>
  <c r="O55" i="7"/>
  <c r="Q55" i="7"/>
  <c r="D56" i="7"/>
  <c r="E56" i="7"/>
  <c r="R56" i="7" s="1"/>
  <c r="A56" i="7" s="1"/>
  <c r="F56" i="7"/>
  <c r="G56" i="7"/>
  <c r="I56" i="7"/>
  <c r="J56" i="7"/>
  <c r="K56" i="7"/>
  <c r="N56" i="7"/>
  <c r="O56" i="7"/>
  <c r="Q56" i="7"/>
  <c r="D57" i="7"/>
  <c r="E57" i="7"/>
  <c r="F57" i="7"/>
  <c r="G57" i="7"/>
  <c r="I57" i="7"/>
  <c r="J57" i="7"/>
  <c r="K57" i="7"/>
  <c r="N57" i="7"/>
  <c r="O57" i="7"/>
  <c r="Q57" i="7"/>
  <c r="D39" i="7"/>
  <c r="D42" i="7" s="1"/>
  <c r="D62" i="7" s="1"/>
  <c r="E39" i="7"/>
  <c r="F39" i="7"/>
  <c r="G39" i="7"/>
  <c r="I39" i="7"/>
  <c r="J39" i="7"/>
  <c r="K39" i="7"/>
  <c r="N39" i="7"/>
  <c r="O39" i="7"/>
  <c r="O42" i="7" s="1"/>
  <c r="O62" i="7" s="1"/>
  <c r="Q39" i="7"/>
  <c r="A124" i="6"/>
  <c r="A112" i="6"/>
  <c r="F100" i="6"/>
  <c r="F101" i="6"/>
  <c r="A101" i="6" s="1"/>
  <c r="G101" i="6"/>
  <c r="F102" i="6"/>
  <c r="F103" i="6"/>
  <c r="F104" i="6"/>
  <c r="G100" i="6"/>
  <c r="G102" i="6"/>
  <c r="G103" i="6"/>
  <c r="G104" i="6"/>
  <c r="A104" i="6" s="1"/>
  <c r="F91" i="6"/>
  <c r="F92" i="6"/>
  <c r="F93" i="6"/>
  <c r="F94" i="6"/>
  <c r="G91" i="6"/>
  <c r="G92" i="6"/>
  <c r="G93" i="6"/>
  <c r="G94" i="6"/>
  <c r="F83" i="6"/>
  <c r="G83" i="6"/>
  <c r="F84" i="6"/>
  <c r="A84" i="6" s="1"/>
  <c r="F85" i="6"/>
  <c r="G84" i="6"/>
  <c r="G85" i="6"/>
  <c r="F71" i="6"/>
  <c r="F72" i="6"/>
  <c r="F76" i="6" s="1"/>
  <c r="A76" i="6" s="1"/>
  <c r="A75" i="6" s="1"/>
  <c r="F73" i="6"/>
  <c r="F74" i="6"/>
  <c r="A74" i="6" s="1"/>
  <c r="G71" i="6"/>
  <c r="A71" i="6" s="1"/>
  <c r="G72" i="6"/>
  <c r="G73" i="6"/>
  <c r="G74" i="6"/>
  <c r="F64" i="6"/>
  <c r="F65" i="6"/>
  <c r="G64" i="6"/>
  <c r="G65" i="6"/>
  <c r="A65" i="6" s="1"/>
  <c r="F45" i="6"/>
  <c r="F46" i="6"/>
  <c r="F47" i="6"/>
  <c r="F48" i="6"/>
  <c r="F49" i="6"/>
  <c r="F50" i="6"/>
  <c r="F51" i="6"/>
  <c r="F52" i="6"/>
  <c r="F60" i="6" s="1"/>
  <c r="F53" i="6"/>
  <c r="F54" i="6"/>
  <c r="A54" i="6" s="1"/>
  <c r="F55" i="6"/>
  <c r="F56" i="6"/>
  <c r="A56" i="6"/>
  <c r="F57" i="6"/>
  <c r="F58" i="6"/>
  <c r="G45" i="6"/>
  <c r="G60" i="6" s="1"/>
  <c r="G46" i="6"/>
  <c r="G47" i="6"/>
  <c r="G48" i="6"/>
  <c r="G49" i="6"/>
  <c r="G50" i="6"/>
  <c r="A50" i="6" s="1"/>
  <c r="G51" i="6"/>
  <c r="G52" i="6"/>
  <c r="G53" i="6"/>
  <c r="A53" i="6" s="1"/>
  <c r="G54" i="6"/>
  <c r="G55" i="6"/>
  <c r="A55" i="6" s="1"/>
  <c r="G56" i="6"/>
  <c r="G57" i="6"/>
  <c r="A57" i="6" s="1"/>
  <c r="G58" i="6"/>
  <c r="A58" i="6"/>
  <c r="G111" i="6"/>
  <c r="G113" i="6" s="1"/>
  <c r="F88" i="5" s="1"/>
  <c r="F90" i="5" s="1"/>
  <c r="F87" i="5"/>
  <c r="F80" i="6"/>
  <c r="A80" i="6" s="1"/>
  <c r="G80" i="6"/>
  <c r="F7" i="6"/>
  <c r="F22" i="6" s="1"/>
  <c r="G7" i="6"/>
  <c r="F8" i="6"/>
  <c r="F9" i="6"/>
  <c r="A9" i="6" s="1"/>
  <c r="G9" i="6"/>
  <c r="F10" i="6"/>
  <c r="F11" i="6"/>
  <c r="F12" i="6"/>
  <c r="F13" i="6"/>
  <c r="G13" i="6"/>
  <c r="F14" i="6"/>
  <c r="F15" i="6"/>
  <c r="A15" i="6" s="1"/>
  <c r="F16" i="6"/>
  <c r="F17" i="6"/>
  <c r="G17" i="6"/>
  <c r="A17" i="6"/>
  <c r="F18" i="6"/>
  <c r="F19" i="6"/>
  <c r="F20" i="6"/>
  <c r="G8" i="6"/>
  <c r="G10" i="6"/>
  <c r="G11" i="6"/>
  <c r="G12" i="6"/>
  <c r="G14" i="6"/>
  <c r="A14" i="6" s="1"/>
  <c r="G15" i="6"/>
  <c r="G16" i="6"/>
  <c r="A16" i="6" s="1"/>
  <c r="G18" i="6"/>
  <c r="A18" i="6" s="1"/>
  <c r="G19" i="6"/>
  <c r="G20" i="6"/>
  <c r="B73" i="1"/>
  <c r="B108" i="1" s="1"/>
  <c r="B133" i="1" s="1"/>
  <c r="B181" i="1" s="1"/>
  <c r="B202" i="1" s="1"/>
  <c r="B223" i="1" s="1"/>
  <c r="B244" i="1" s="1"/>
  <c r="B265" i="1" s="1"/>
  <c r="B286" i="1" s="1"/>
  <c r="B307" i="1" s="1"/>
  <c r="B328" i="1" s="1"/>
  <c r="B349" i="1" s="1"/>
  <c r="B370" i="1" s="1"/>
  <c r="B72" i="1"/>
  <c r="B107" i="1"/>
  <c r="B132" i="1" s="1"/>
  <c r="B180" i="1" s="1"/>
  <c r="B201" i="1" s="1"/>
  <c r="B222" i="1" s="1"/>
  <c r="B243" i="1" s="1"/>
  <c r="B264" i="1" s="1"/>
  <c r="B285" i="1" s="1"/>
  <c r="B306" i="1" s="1"/>
  <c r="B327" i="1" s="1"/>
  <c r="B348" i="1" s="1"/>
  <c r="B369" i="1" s="1"/>
  <c r="B71" i="1"/>
  <c r="B70" i="1"/>
  <c r="B105" i="1"/>
  <c r="B130" i="1" s="1"/>
  <c r="B178" i="1" s="1"/>
  <c r="B199" i="1" s="1"/>
  <c r="B220" i="1" s="1"/>
  <c r="B241" i="1" s="1"/>
  <c r="B262" i="1" s="1"/>
  <c r="B283" i="1" s="1"/>
  <c r="B304" i="1" s="1"/>
  <c r="B325" i="1" s="1"/>
  <c r="B346" i="1" s="1"/>
  <c r="B367" i="1" s="1"/>
  <c r="B69" i="1"/>
  <c r="B68" i="1"/>
  <c r="C53" i="6" s="1"/>
  <c r="B103" i="1"/>
  <c r="B128" i="1" s="1"/>
  <c r="B176" i="1" s="1"/>
  <c r="B197" i="1" s="1"/>
  <c r="B218" i="1" s="1"/>
  <c r="B239" i="1" s="1"/>
  <c r="B260" i="1" s="1"/>
  <c r="B67" i="1"/>
  <c r="B102" i="1" s="1"/>
  <c r="B127" i="1" s="1"/>
  <c r="B175" i="1" s="1"/>
  <c r="B196" i="1" s="1"/>
  <c r="B217" i="1" s="1"/>
  <c r="B238" i="1" s="1"/>
  <c r="B259" i="1" s="1"/>
  <c r="B280" i="1" s="1"/>
  <c r="B301" i="1" s="1"/>
  <c r="B322" i="1" s="1"/>
  <c r="B343" i="1" s="1"/>
  <c r="B364" i="1" s="1"/>
  <c r="B66" i="1"/>
  <c r="C51" i="6"/>
  <c r="B65" i="1"/>
  <c r="B100" i="1" s="1"/>
  <c r="B125" i="1" s="1"/>
  <c r="B173" i="1" s="1"/>
  <c r="B194" i="1" s="1"/>
  <c r="B215" i="1" s="1"/>
  <c r="B236" i="1" s="1"/>
  <c r="B257" i="1" s="1"/>
  <c r="B278" i="1" s="1"/>
  <c r="B299" i="1" s="1"/>
  <c r="B320" i="1" s="1"/>
  <c r="B341" i="1" s="1"/>
  <c r="B362" i="1" s="1"/>
  <c r="B64" i="1"/>
  <c r="C49" i="6" s="1"/>
  <c r="B63" i="1"/>
  <c r="B62" i="1"/>
  <c r="B61" i="1"/>
  <c r="B60" i="1"/>
  <c r="B95" i="1" s="1"/>
  <c r="B120" i="1" s="1"/>
  <c r="B168" i="1" s="1"/>
  <c r="B189" i="1" s="1"/>
  <c r="B210" i="1" s="1"/>
  <c r="B231" i="1" s="1"/>
  <c r="B252" i="1" s="1"/>
  <c r="B273" i="1" s="1"/>
  <c r="B294" i="1" s="1"/>
  <c r="B315" i="1" s="1"/>
  <c r="B336" i="1" s="1"/>
  <c r="B357" i="1" s="1"/>
  <c r="C26" i="6"/>
  <c r="C20" i="6"/>
  <c r="C19" i="6"/>
  <c r="C18" i="6"/>
  <c r="C17" i="6"/>
  <c r="C16" i="6"/>
  <c r="C15" i="6"/>
  <c r="C14" i="6"/>
  <c r="C13" i="6"/>
  <c r="C12" i="6"/>
  <c r="C11" i="6"/>
  <c r="C10" i="6"/>
  <c r="C9" i="6"/>
  <c r="C8" i="6"/>
  <c r="C85" i="1"/>
  <c r="C94" i="1" s="1"/>
  <c r="D85" i="1"/>
  <c r="D94" i="1" s="1"/>
  <c r="D35" i="1"/>
  <c r="D58" i="1" s="1"/>
  <c r="D77" i="1" s="1"/>
  <c r="D84" i="1" s="1"/>
  <c r="D114" i="1" s="1"/>
  <c r="D118" i="1" s="1"/>
  <c r="D164" i="1" s="1"/>
  <c r="D185" i="1" s="1"/>
  <c r="D206" i="1" s="1"/>
  <c r="D227" i="1" s="1"/>
  <c r="D248" i="1" s="1"/>
  <c r="D269" i="1" s="1"/>
  <c r="D290" i="1" s="1"/>
  <c r="D311" i="1" s="1"/>
  <c r="D332" i="1" s="1"/>
  <c r="D353" i="1" s="1"/>
  <c r="C35" i="1"/>
  <c r="C7" i="4" s="1"/>
  <c r="D7" i="7"/>
  <c r="D37" i="7" s="1"/>
  <c r="F75" i="1"/>
  <c r="F135" i="1"/>
  <c r="E135" i="1"/>
  <c r="C39" i="6"/>
  <c r="C38" i="6"/>
  <c r="C37" i="6"/>
  <c r="C36" i="6"/>
  <c r="C35" i="6"/>
  <c r="C34" i="6"/>
  <c r="C33" i="6"/>
  <c r="C32" i="6"/>
  <c r="C31" i="6"/>
  <c r="C30" i="6"/>
  <c r="C29" i="6"/>
  <c r="C28" i="6"/>
  <c r="C27" i="6"/>
  <c r="E204" i="1"/>
  <c r="B281" i="1"/>
  <c r="B302" i="1" s="1"/>
  <c r="B323" i="1" s="1"/>
  <c r="B344" i="1" s="1"/>
  <c r="B365" i="1" s="1"/>
  <c r="A358" i="1"/>
  <c r="A359" i="1"/>
  <c r="A360" i="1" s="1"/>
  <c r="A361" i="1" s="1"/>
  <c r="A362" i="1" s="1"/>
  <c r="A363" i="1" s="1"/>
  <c r="A364" i="1" s="1"/>
  <c r="A365" i="1" s="1"/>
  <c r="A366" i="1" s="1"/>
  <c r="A367" i="1" s="1"/>
  <c r="A368" i="1" s="1"/>
  <c r="A369" i="1" s="1"/>
  <c r="A370" i="1" s="1"/>
  <c r="A337" i="1"/>
  <c r="A338" i="1" s="1"/>
  <c r="A339" i="1" s="1"/>
  <c r="A340" i="1" s="1"/>
  <c r="A341" i="1" s="1"/>
  <c r="A342" i="1" s="1"/>
  <c r="A343" i="1" s="1"/>
  <c r="A344" i="1" s="1"/>
  <c r="A345" i="1" s="1"/>
  <c r="A346" i="1" s="1"/>
  <c r="A347" i="1" s="1"/>
  <c r="A348" i="1" s="1"/>
  <c r="A349" i="1" s="1"/>
  <c r="A316" i="1"/>
  <c r="A317" i="1" s="1"/>
  <c r="A318" i="1" s="1"/>
  <c r="A319" i="1" s="1"/>
  <c r="A320" i="1" s="1"/>
  <c r="A321" i="1" s="1"/>
  <c r="A322" i="1" s="1"/>
  <c r="A323" i="1" s="1"/>
  <c r="A324" i="1" s="1"/>
  <c r="A325" i="1" s="1"/>
  <c r="A326" i="1" s="1"/>
  <c r="A327" i="1" s="1"/>
  <c r="A328" i="1" s="1"/>
  <c r="A295" i="1"/>
  <c r="A296" i="1" s="1"/>
  <c r="A297" i="1" s="1"/>
  <c r="A298" i="1" s="1"/>
  <c r="A299" i="1" s="1"/>
  <c r="A300" i="1" s="1"/>
  <c r="A301" i="1" s="1"/>
  <c r="A302" i="1" s="1"/>
  <c r="A303" i="1" s="1"/>
  <c r="A304" i="1" s="1"/>
  <c r="A305" i="1" s="1"/>
  <c r="A306" i="1" s="1"/>
  <c r="A307" i="1" s="1"/>
  <c r="A274" i="1"/>
  <c r="A275" i="1" s="1"/>
  <c r="A276" i="1" s="1"/>
  <c r="A277" i="1" s="1"/>
  <c r="A278" i="1" s="1"/>
  <c r="A279" i="1" s="1"/>
  <c r="A280" i="1" s="1"/>
  <c r="A281" i="1" s="1"/>
  <c r="A282" i="1" s="1"/>
  <c r="A283" i="1" s="1"/>
  <c r="A284" i="1" s="1"/>
  <c r="A285" i="1" s="1"/>
  <c r="A286" i="1" s="1"/>
  <c r="A253" i="1"/>
  <c r="A254" i="1" s="1"/>
  <c r="A255" i="1" s="1"/>
  <c r="A256" i="1" s="1"/>
  <c r="A257" i="1" s="1"/>
  <c r="A258" i="1" s="1"/>
  <c r="A259" i="1" s="1"/>
  <c r="A260" i="1" s="1"/>
  <c r="A261" i="1" s="1"/>
  <c r="A262" i="1" s="1"/>
  <c r="A263" i="1" s="1"/>
  <c r="A264" i="1" s="1"/>
  <c r="A265" i="1" s="1"/>
  <c r="A232" i="1"/>
  <c r="A233" i="1"/>
  <c r="A234" i="1" s="1"/>
  <c r="A235" i="1" s="1"/>
  <c r="A236" i="1" s="1"/>
  <c r="A237" i="1" s="1"/>
  <c r="A238" i="1" s="1"/>
  <c r="A239" i="1" s="1"/>
  <c r="A240" i="1" s="1"/>
  <c r="A241" i="1" s="1"/>
  <c r="A242" i="1" s="1"/>
  <c r="A243" i="1" s="1"/>
  <c r="A244" i="1" s="1"/>
  <c r="A211" i="1"/>
  <c r="A212" i="1" s="1"/>
  <c r="A213" i="1" s="1"/>
  <c r="A214" i="1" s="1"/>
  <c r="A215" i="1" s="1"/>
  <c r="A216" i="1" s="1"/>
  <c r="A217" i="1" s="1"/>
  <c r="A218" i="1" s="1"/>
  <c r="A219" i="1" s="1"/>
  <c r="A220" i="1" s="1"/>
  <c r="A221" i="1" s="1"/>
  <c r="A222" i="1" s="1"/>
  <c r="A223" i="1" s="1"/>
  <c r="A190" i="1"/>
  <c r="A191" i="1"/>
  <c r="A192" i="1" s="1"/>
  <c r="A193" i="1" s="1"/>
  <c r="A194" i="1" s="1"/>
  <c r="A195" i="1" s="1"/>
  <c r="A196" i="1" s="1"/>
  <c r="A197" i="1" s="1"/>
  <c r="A198" i="1" s="1"/>
  <c r="A199" i="1" s="1"/>
  <c r="A200" i="1" s="1"/>
  <c r="A201" i="1" s="1"/>
  <c r="A202" i="1" s="1"/>
  <c r="A169" i="1"/>
  <c r="A170" i="1" s="1"/>
  <c r="A171" i="1" s="1"/>
  <c r="A172" i="1" s="1"/>
  <c r="A173" i="1" s="1"/>
  <c r="A174" i="1" s="1"/>
  <c r="A175" i="1" s="1"/>
  <c r="A176" i="1" s="1"/>
  <c r="A177" i="1" s="1"/>
  <c r="A178" i="1" s="1"/>
  <c r="A179" i="1" s="1"/>
  <c r="A180" i="1" s="1"/>
  <c r="A181" i="1" s="1"/>
  <c r="A61" i="1"/>
  <c r="A62" i="1"/>
  <c r="A63" i="1" s="1"/>
  <c r="A64" i="1" s="1"/>
  <c r="A65" i="1" s="1"/>
  <c r="A66" i="1" s="1"/>
  <c r="A67" i="1" s="1"/>
  <c r="A68" i="1" s="1"/>
  <c r="A69" i="1" s="1"/>
  <c r="A70" i="1" s="1"/>
  <c r="A71" i="1" s="1"/>
  <c r="A72" i="1" s="1"/>
  <c r="A73" i="1" s="1"/>
  <c r="P7" i="7"/>
  <c r="P37" i="7"/>
  <c r="O7" i="7"/>
  <c r="O37" i="7"/>
  <c r="Q7" i="7"/>
  <c r="Q37" i="7" s="1"/>
  <c r="N7" i="7"/>
  <c r="N37" i="7" s="1"/>
  <c r="M7" i="7"/>
  <c r="L7" i="7"/>
  <c r="L37" i="7" s="1"/>
  <c r="K7" i="7"/>
  <c r="K37" i="7" s="1"/>
  <c r="J7" i="7"/>
  <c r="J37" i="7" s="1"/>
  <c r="I7" i="7"/>
  <c r="I37" i="7" s="1"/>
  <c r="H7" i="7"/>
  <c r="H37" i="7" s="1"/>
  <c r="G7" i="7"/>
  <c r="G37" i="7" s="1"/>
  <c r="F7" i="7"/>
  <c r="F37" i="7" s="1"/>
  <c r="E7" i="7"/>
  <c r="E37" i="7" s="1"/>
  <c r="D375" i="1"/>
  <c r="C375" i="1"/>
  <c r="F372" i="1"/>
  <c r="E372" i="1"/>
  <c r="F330" i="1"/>
  <c r="E330" i="1"/>
  <c r="E309" i="1"/>
  <c r="F204" i="1"/>
  <c r="E225" i="1"/>
  <c r="F246" i="1"/>
  <c r="E267" i="1"/>
  <c r="F288" i="1"/>
  <c r="E288" i="1"/>
  <c r="B101" i="1"/>
  <c r="B126" i="1" s="1"/>
  <c r="B174" i="1" s="1"/>
  <c r="B195" i="1" s="1"/>
  <c r="B216" i="1" s="1"/>
  <c r="B237" i="1" s="1"/>
  <c r="B258" i="1" s="1"/>
  <c r="B279" i="1" s="1"/>
  <c r="B300" i="1" s="1"/>
  <c r="B321" i="1" s="1"/>
  <c r="B342" i="1" s="1"/>
  <c r="B363" i="1" s="1"/>
  <c r="A39" i="1"/>
  <c r="A40" i="1" s="1"/>
  <c r="A41" i="1" s="1"/>
  <c r="A42" i="1" s="1"/>
  <c r="A43" i="1" s="1"/>
  <c r="A44" i="1" s="1"/>
  <c r="A45" i="1" s="1"/>
  <c r="A46" i="1" s="1"/>
  <c r="A47" i="1" s="1"/>
  <c r="A48" i="1" s="1"/>
  <c r="A49" i="1" s="1"/>
  <c r="A50" i="1" s="1"/>
  <c r="A51" i="1" s="1"/>
  <c r="B20" i="10"/>
  <c r="B6" i="10"/>
  <c r="B122" i="2"/>
  <c r="A122" i="2" s="1"/>
  <c r="A145" i="2"/>
  <c r="A144" i="2"/>
  <c r="A143" i="2"/>
  <c r="A142" i="2"/>
  <c r="A141" i="2"/>
  <c r="A140" i="2"/>
  <c r="A139" i="2"/>
  <c r="A138" i="2"/>
  <c r="A137" i="2"/>
  <c r="A136" i="2"/>
  <c r="A135" i="2"/>
  <c r="A134" i="2"/>
  <c r="A133" i="2"/>
  <c r="A132" i="2"/>
  <c r="A131" i="2"/>
  <c r="A130" i="2"/>
  <c r="A129" i="2"/>
  <c r="A325" i="2"/>
  <c r="B324" i="2"/>
  <c r="A324" i="2" s="1"/>
  <c r="A323" i="2"/>
  <c r="A322" i="2"/>
  <c r="A321" i="2"/>
  <c r="A320" i="2"/>
  <c r="A319" i="2"/>
  <c r="A318" i="2"/>
  <c r="A317" i="2"/>
  <c r="A316" i="2"/>
  <c r="A315" i="2"/>
  <c r="A314" i="2"/>
  <c r="A313" i="2"/>
  <c r="B312" i="2"/>
  <c r="A312" i="2" s="1"/>
  <c r="A311" i="2"/>
  <c r="A310" i="2"/>
  <c r="A309" i="2"/>
  <c r="A308" i="2"/>
  <c r="A307" i="2"/>
  <c r="A306" i="2"/>
  <c r="A305" i="2"/>
  <c r="A304" i="2"/>
  <c r="A303" i="2"/>
  <c r="A302" i="2"/>
  <c r="A301" i="2"/>
  <c r="A300" i="2"/>
  <c r="A299" i="2"/>
  <c r="A298" i="2"/>
  <c r="A297" i="2"/>
  <c r="A296" i="2"/>
  <c r="A295" i="2"/>
  <c r="A294" i="2"/>
  <c r="A293" i="2"/>
  <c r="A292" i="2"/>
  <c r="A291" i="2"/>
  <c r="A290" i="2"/>
  <c r="A289" i="2"/>
  <c r="A287" i="2"/>
  <c r="A286" i="2"/>
  <c r="B285" i="2"/>
  <c r="A285" i="2" s="1"/>
  <c r="A283" i="2"/>
  <c r="A282" i="2"/>
  <c r="A281" i="2"/>
  <c r="A279" i="2"/>
  <c r="A278" i="2"/>
  <c r="B277" i="2"/>
  <c r="A277" i="2"/>
  <c r="A276" i="2"/>
  <c r="B275" i="2"/>
  <c r="A275" i="2" s="1"/>
  <c r="B273" i="2"/>
  <c r="B26" i="8" s="1"/>
  <c r="A272" i="2"/>
  <c r="A271" i="2"/>
  <c r="A270" i="2"/>
  <c r="A269" i="2"/>
  <c r="A268" i="2"/>
  <c r="A267" i="2"/>
  <c r="A266" i="2"/>
  <c r="B265" i="2"/>
  <c r="A265" i="2" s="1"/>
  <c r="A264" i="2"/>
  <c r="A263" i="2"/>
  <c r="B262" i="2"/>
  <c r="A262" i="2"/>
  <c r="A261" i="2"/>
  <c r="A260" i="2"/>
  <c r="A259" i="2"/>
  <c r="B258" i="2"/>
  <c r="A258" i="2" s="1"/>
  <c r="A257" i="2"/>
  <c r="A256" i="2"/>
  <c r="B255" i="2"/>
  <c r="A255" i="2" s="1"/>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5" i="2"/>
  <c r="A214" i="2"/>
  <c r="A213" i="2"/>
  <c r="A212" i="2"/>
  <c r="A211" i="2"/>
  <c r="A210" i="2"/>
  <c r="A209" i="2"/>
  <c r="A208" i="2"/>
  <c r="A207" i="2"/>
  <c r="A206" i="2"/>
  <c r="A205" i="2"/>
  <c r="A204" i="2"/>
  <c r="B203" i="2"/>
  <c r="A203" i="2" s="1"/>
  <c r="A202" i="2"/>
  <c r="A200" i="2"/>
  <c r="A199" i="2"/>
  <c r="A198" i="2"/>
  <c r="A197" i="2"/>
  <c r="A196" i="2"/>
  <c r="A195" i="2"/>
  <c r="A193" i="2"/>
  <c r="A192" i="2"/>
  <c r="A191" i="2"/>
  <c r="A190" i="2"/>
  <c r="A189" i="2"/>
  <c r="A188" i="2"/>
  <c r="A187" i="2"/>
  <c r="A186" i="2"/>
  <c r="A185" i="2"/>
  <c r="A184" i="2"/>
  <c r="A183" i="2"/>
  <c r="B182" i="2"/>
  <c r="A182" i="2" s="1"/>
  <c r="A181" i="2"/>
  <c r="A180" i="2"/>
  <c r="A179" i="2"/>
  <c r="A178" i="2"/>
  <c r="A176" i="2"/>
  <c r="A175" i="2"/>
  <c r="A174" i="2"/>
  <c r="A173" i="2"/>
  <c r="B172" i="2"/>
  <c r="A172" i="2" s="1"/>
  <c r="A170" i="2"/>
  <c r="A169" i="2"/>
  <c r="B168" i="2"/>
  <c r="A168" i="2" s="1"/>
  <c r="A167" i="2"/>
  <c r="A166" i="2"/>
  <c r="A165" i="2"/>
  <c r="A164" i="2"/>
  <c r="A163" i="2"/>
  <c r="A162" i="2"/>
  <c r="A161" i="2"/>
  <c r="A159" i="2"/>
  <c r="A157" i="2"/>
  <c r="A156" i="2"/>
  <c r="A155" i="2"/>
  <c r="A154" i="2"/>
  <c r="A153" i="2"/>
  <c r="A152" i="2"/>
  <c r="A151" i="2"/>
  <c r="A150" i="2"/>
  <c r="A149" i="2"/>
  <c r="A148" i="2"/>
  <c r="A147" i="2"/>
  <c r="A146" i="2"/>
  <c r="A128" i="2"/>
  <c r="A127" i="2"/>
  <c r="A126" i="2"/>
  <c r="A125" i="2"/>
  <c r="A124" i="2"/>
  <c r="A123" i="2"/>
  <c r="A120" i="2"/>
  <c r="A119" i="2"/>
  <c r="B118" i="2"/>
  <c r="A118" i="2" s="1"/>
  <c r="A117" i="2"/>
  <c r="A116" i="2"/>
  <c r="A115" i="2"/>
  <c r="A114" i="2"/>
  <c r="A112" i="2"/>
  <c r="A111" i="2"/>
  <c r="A110" i="2"/>
  <c r="A109" i="2"/>
  <c r="A108" i="2"/>
  <c r="A107" i="2"/>
  <c r="A106" i="2"/>
  <c r="A105" i="2"/>
  <c r="A104" i="2"/>
  <c r="A103" i="2"/>
  <c r="A102" i="2"/>
  <c r="A101" i="2"/>
  <c r="A100" i="2"/>
  <c r="A99" i="2"/>
  <c r="A97" i="2"/>
  <c r="A95" i="2"/>
  <c r="A94" i="2"/>
  <c r="A93" i="2"/>
  <c r="A92" i="2"/>
  <c r="A91" i="2"/>
  <c r="A90" i="2"/>
  <c r="A89" i="2"/>
  <c r="A88" i="2"/>
  <c r="A87" i="2"/>
  <c r="A86" i="2"/>
  <c r="A85" i="2"/>
  <c r="A84" i="2"/>
  <c r="A83" i="2"/>
  <c r="A81" i="2"/>
  <c r="A80" i="2"/>
  <c r="B79" i="2"/>
  <c r="A79" i="2" s="1"/>
  <c r="A78" i="2"/>
  <c r="A77" i="2"/>
  <c r="A76" i="2"/>
  <c r="A75" i="2"/>
  <c r="A73" i="2"/>
  <c r="A72" i="2"/>
  <c r="A71" i="2"/>
  <c r="A68" i="2"/>
  <c r="A67" i="2"/>
  <c r="A66" i="2"/>
  <c r="A65" i="2"/>
  <c r="A64" i="2"/>
  <c r="A63" i="2"/>
  <c r="A62" i="2"/>
  <c r="A61" i="2"/>
  <c r="A60" i="2"/>
  <c r="A58" i="2"/>
  <c r="A56" i="2"/>
  <c r="A55" i="2"/>
  <c r="A54" i="2"/>
  <c r="A53" i="2"/>
  <c r="A52" i="2"/>
  <c r="A51" i="2"/>
  <c r="A50" i="2"/>
  <c r="A49" i="2"/>
  <c r="A48" i="2"/>
  <c r="A47" i="2"/>
  <c r="A46" i="2"/>
  <c r="A45" i="2"/>
  <c r="A44" i="2"/>
  <c r="A43" i="2"/>
  <c r="A42" i="2"/>
  <c r="A41" i="2"/>
  <c r="A40" i="2"/>
  <c r="A39" i="2"/>
  <c r="A38" i="2"/>
  <c r="A37" i="2"/>
  <c r="A36" i="2"/>
  <c r="A34" i="2"/>
  <c r="A33" i="2"/>
  <c r="A32" i="2"/>
  <c r="A31" i="2"/>
  <c r="A30" i="2"/>
  <c r="A29" i="2"/>
  <c r="A28" i="2"/>
  <c r="A27" i="2"/>
  <c r="A26" i="2"/>
  <c r="A25" i="2"/>
  <c r="A24" i="2"/>
  <c r="B23" i="2"/>
  <c r="A23" i="2" s="1"/>
  <c r="A22" i="2"/>
  <c r="A19" i="2"/>
  <c r="A18" i="2"/>
  <c r="B17" i="2"/>
  <c r="A17" i="2" s="1"/>
  <c r="A15" i="2"/>
  <c r="A14" i="2"/>
  <c r="A12" i="2"/>
  <c r="A10" i="2"/>
  <c r="B9" i="2"/>
  <c r="A9" i="2" s="1"/>
  <c r="A7" i="2"/>
  <c r="A6" i="2"/>
  <c r="A5" i="2"/>
  <c r="A4" i="2"/>
  <c r="A3" i="2"/>
  <c r="B2" i="2"/>
  <c r="A2" i="2" s="1"/>
  <c r="B1" i="3"/>
  <c r="B2" i="5" s="1"/>
  <c r="B1" i="4" s="1"/>
  <c r="B2" i="7" s="1"/>
  <c r="B2" i="6" s="1"/>
  <c r="B1" i="10" s="1"/>
  <c r="G36" i="5"/>
  <c r="C7" i="6"/>
  <c r="O324" i="2"/>
  <c r="B24" i="3"/>
  <c r="A34" i="9"/>
  <c r="A33" i="9"/>
  <c r="A32" i="9"/>
  <c r="A31" i="9"/>
  <c r="A30" i="9"/>
  <c r="A29" i="9"/>
  <c r="C42" i="8"/>
  <c r="B37" i="8"/>
  <c r="O312" i="2"/>
  <c r="G79" i="6"/>
  <c r="F79" i="6"/>
  <c r="C85" i="6"/>
  <c r="C84" i="6"/>
  <c r="C83" i="6"/>
  <c r="G82" i="6"/>
  <c r="F82" i="6"/>
  <c r="C65" i="6"/>
  <c r="C64" i="6"/>
  <c r="C62" i="6"/>
  <c r="C43" i="8"/>
  <c r="C69" i="6"/>
  <c r="C44" i="8" s="1"/>
  <c r="C74" i="6"/>
  <c r="C73" i="6"/>
  <c r="C72" i="6"/>
  <c r="C71" i="6"/>
  <c r="G6" i="6"/>
  <c r="G25" i="6"/>
  <c r="G44" i="6" s="1"/>
  <c r="G63" i="6" s="1"/>
  <c r="G70" i="6" s="1"/>
  <c r="F6" i="6"/>
  <c r="F25" i="6" s="1"/>
  <c r="F44" i="6" s="1"/>
  <c r="F63" i="6" s="1"/>
  <c r="F70" i="6" s="1"/>
  <c r="D59" i="1"/>
  <c r="C59" i="1"/>
  <c r="C9" i="8"/>
  <c r="C8" i="8"/>
  <c r="N185" i="2"/>
  <c r="N148" i="2"/>
  <c r="N140" i="2"/>
  <c r="N126" i="2"/>
  <c r="C48" i="8"/>
  <c r="C98" i="6"/>
  <c r="C46" i="8"/>
  <c r="C89" i="6"/>
  <c r="C45" i="8" s="1"/>
  <c r="C41" i="8"/>
  <c r="C40" i="8"/>
  <c r="A47" i="9"/>
  <c r="R37" i="7"/>
  <c r="M37" i="7"/>
  <c r="K3" i="2"/>
  <c r="F2" i="3" s="1"/>
  <c r="F3" i="5" s="1"/>
  <c r="L2" i="4" s="1"/>
  <c r="R3" i="7" s="1"/>
  <c r="G3" i="6" s="1"/>
  <c r="K2" i="10" s="1"/>
  <c r="B50" i="8"/>
  <c r="B2" i="10"/>
  <c r="A45" i="9"/>
  <c r="K2" i="8"/>
  <c r="B1" i="8"/>
  <c r="C39" i="8"/>
  <c r="C38" i="8"/>
  <c r="C37" i="8"/>
  <c r="B34" i="8"/>
  <c r="B32" i="8"/>
  <c r="B30" i="8"/>
  <c r="B28" i="8"/>
  <c r="B24" i="8"/>
  <c r="C22" i="8"/>
  <c r="C20" i="8"/>
  <c r="C19" i="8"/>
  <c r="C18" i="8"/>
  <c r="B17" i="8"/>
  <c r="C15" i="8"/>
  <c r="C14" i="8"/>
  <c r="B13" i="8"/>
  <c r="C7" i="8"/>
  <c r="B6" i="8"/>
  <c r="O273" i="2"/>
  <c r="O275" i="2"/>
  <c r="O277" i="2"/>
  <c r="O285" i="2"/>
  <c r="F94" i="5"/>
  <c r="E94" i="5"/>
  <c r="E87" i="5"/>
  <c r="C104" i="6"/>
  <c r="C103" i="6"/>
  <c r="C102" i="6"/>
  <c r="C101" i="6"/>
  <c r="C100" i="6"/>
  <c r="D379" i="1"/>
  <c r="E379" i="1" s="1"/>
  <c r="C379" i="1"/>
  <c r="C94" i="6"/>
  <c r="C93" i="6"/>
  <c r="C92" i="6"/>
  <c r="C91" i="6"/>
  <c r="C53" i="7"/>
  <c r="C49" i="7"/>
  <c r="C46" i="7"/>
  <c r="C45" i="7"/>
  <c r="C42" i="7"/>
  <c r="C40" i="7"/>
  <c r="C9" i="7"/>
  <c r="C39" i="7"/>
  <c r="D11" i="3"/>
  <c r="F11" i="3" s="1"/>
  <c r="D12" i="3"/>
  <c r="F12" i="3" s="1"/>
  <c r="D19" i="3"/>
  <c r="D20" i="3"/>
  <c r="D22" i="3" s="1"/>
  <c r="F22" i="3" s="1"/>
  <c r="E22" i="3"/>
  <c r="F8" i="3"/>
  <c r="E14" i="3"/>
  <c r="E16" i="3" s="1"/>
  <c r="E24" i="3" s="1"/>
  <c r="F62" i="5"/>
  <c r="F65" i="5" s="1"/>
  <c r="D380" i="1"/>
  <c r="C380" i="1"/>
  <c r="C389" i="1" s="1"/>
  <c r="F86" i="5"/>
  <c r="E86" i="5"/>
  <c r="F9" i="5"/>
  <c r="F85" i="5" s="1"/>
  <c r="E9" i="5"/>
  <c r="E85" i="5" s="1"/>
  <c r="D49" i="5"/>
  <c r="F74" i="5"/>
  <c r="E74" i="5"/>
  <c r="F48" i="5"/>
  <c r="E48" i="5"/>
  <c r="F49" i="5"/>
  <c r="E49" i="5"/>
  <c r="F38" i="5"/>
  <c r="E38" i="5"/>
  <c r="B16" i="3"/>
  <c r="B8" i="3"/>
  <c r="D239" i="2"/>
  <c r="D265" i="2"/>
  <c r="D263" i="2"/>
  <c r="D262" i="2"/>
  <c r="D232" i="2"/>
  <c r="D258" i="2" s="1"/>
  <c r="D256" i="2"/>
  <c r="D255" i="2"/>
  <c r="C23" i="1"/>
  <c r="F20" i="3"/>
  <c r="B25" i="5"/>
  <c r="C52" i="7"/>
  <c r="F54" i="5"/>
  <c r="F58" i="5" s="1"/>
  <c r="C55" i="6"/>
  <c r="A51" i="6"/>
  <c r="A47" i="6"/>
  <c r="F67" i="6"/>
  <c r="A67" i="6" s="1"/>
  <c r="A66" i="6" s="1"/>
  <c r="C58" i="1"/>
  <c r="C77" i="1" s="1"/>
  <c r="C84" i="1" s="1"/>
  <c r="C150" i="1" s="1"/>
  <c r="C54" i="7"/>
  <c r="C57" i="6"/>
  <c r="A72" i="6"/>
  <c r="A93" i="6"/>
  <c r="R39" i="7"/>
  <c r="A39" i="7" s="1"/>
  <c r="A91" i="6"/>
  <c r="A100" i="6"/>
  <c r="D151" i="1"/>
  <c r="D115" i="1"/>
  <c r="D119" i="1"/>
  <c r="D165" i="1" s="1"/>
  <c r="D186" i="1" s="1"/>
  <c r="D207" i="1" s="1"/>
  <c r="D228" i="1" s="1"/>
  <c r="D249" i="1" s="1"/>
  <c r="D270" i="1" s="1"/>
  <c r="D291" i="1" s="1"/>
  <c r="D312" i="1" s="1"/>
  <c r="D333" i="1" s="1"/>
  <c r="D354" i="1" s="1"/>
  <c r="F19" i="3"/>
  <c r="A26" i="5"/>
  <c r="G110" i="6"/>
  <c r="G76" i="6"/>
  <c r="A27" i="5"/>
  <c r="C56" i="7"/>
  <c r="B29" i="5"/>
  <c r="A25" i="5"/>
  <c r="A22" i="5"/>
  <c r="C54" i="6"/>
  <c r="B104" i="1"/>
  <c r="B129" i="1"/>
  <c r="B177" i="1" s="1"/>
  <c r="B198" i="1" s="1"/>
  <c r="B219" i="1" s="1"/>
  <c r="B240" i="1" s="1"/>
  <c r="B261" i="1" s="1"/>
  <c r="B282" i="1" s="1"/>
  <c r="B303" i="1" s="1"/>
  <c r="B324" i="1" s="1"/>
  <c r="B345" i="1" s="1"/>
  <c r="B366" i="1" s="1"/>
  <c r="C46" i="6"/>
  <c r="B96" i="1"/>
  <c r="B121" i="1" s="1"/>
  <c r="B169" i="1" s="1"/>
  <c r="B190" i="1" s="1"/>
  <c r="B211" i="1" s="1"/>
  <c r="B232" i="1" s="1"/>
  <c r="B253" i="1" s="1"/>
  <c r="B274" i="1" s="1"/>
  <c r="B295" i="1" s="1"/>
  <c r="B316" i="1" s="1"/>
  <c r="B337" i="1" s="1"/>
  <c r="B358" i="1" s="1"/>
  <c r="A85" i="6"/>
  <c r="R52" i="7"/>
  <c r="A52" i="7" s="1"/>
  <c r="C151" i="1"/>
  <c r="C115" i="1"/>
  <c r="C119" i="1" s="1"/>
  <c r="C165" i="1" s="1"/>
  <c r="C186" i="1" s="1"/>
  <c r="C207" i="1" s="1"/>
  <c r="C228" i="1" s="1"/>
  <c r="C249" i="1" s="1"/>
  <c r="C270" i="1" s="1"/>
  <c r="C291" i="1" s="1"/>
  <c r="C312" i="1" s="1"/>
  <c r="C333" i="1" s="1"/>
  <c r="C354" i="1" s="1"/>
  <c r="D14" i="3"/>
  <c r="D16" i="3" s="1"/>
  <c r="D24" i="3" s="1"/>
  <c r="A92" i="6"/>
  <c r="C388" i="1"/>
  <c r="F89" i="6"/>
  <c r="F98" i="6" s="1"/>
  <c r="C52" i="6"/>
  <c r="E62" i="5"/>
  <c r="E65" i="5"/>
  <c r="A13" i="6"/>
  <c r="R54" i="7"/>
  <c r="A54" i="7"/>
  <c r="C58" i="6"/>
  <c r="A19" i="6"/>
  <c r="A94" i="6"/>
  <c r="R57" i="7"/>
  <c r="A57" i="7"/>
  <c r="A29" i="5"/>
  <c r="A10" i="6"/>
  <c r="A52" i="6"/>
  <c r="G87" i="6"/>
  <c r="A83" i="6"/>
  <c r="A102" i="6"/>
  <c r="R16" i="7"/>
  <c r="A16" i="7" s="1"/>
  <c r="K29" i="7"/>
  <c r="K10" i="7" s="1"/>
  <c r="C50" i="7"/>
  <c r="P59" i="7"/>
  <c r="P40" i="7" s="1"/>
  <c r="P42" i="7" s="1"/>
  <c r="P62" i="7" s="1"/>
  <c r="R47" i="7"/>
  <c r="A47" i="7" s="1"/>
  <c r="E380" i="1"/>
  <c r="D389" i="1"/>
  <c r="E389" i="1"/>
  <c r="B106" i="1"/>
  <c r="B131" i="1" s="1"/>
  <c r="B179" i="1" s="1"/>
  <c r="B200" i="1" s="1"/>
  <c r="B221" i="1" s="1"/>
  <c r="B242" i="1" s="1"/>
  <c r="B263" i="1" s="1"/>
  <c r="B284" i="1" s="1"/>
  <c r="B305" i="1" s="1"/>
  <c r="B326" i="1" s="1"/>
  <c r="B347" i="1" s="1"/>
  <c r="B368" i="1" s="1"/>
  <c r="C56" i="6"/>
  <c r="R49" i="7"/>
  <c r="A49" i="7" s="1"/>
  <c r="C48" i="6"/>
  <c r="B98" i="1"/>
  <c r="B123" i="1" s="1"/>
  <c r="B171" i="1" s="1"/>
  <c r="B192" i="1" s="1"/>
  <c r="B213" i="1" s="1"/>
  <c r="B234" i="1" s="1"/>
  <c r="B255" i="1" s="1"/>
  <c r="B276" i="1" s="1"/>
  <c r="B297" i="1" s="1"/>
  <c r="B318" i="1" s="1"/>
  <c r="B339" i="1" s="1"/>
  <c r="B360" i="1" s="1"/>
  <c r="A7" i="6"/>
  <c r="B97" i="1"/>
  <c r="B122" i="1"/>
  <c r="B170" i="1" s="1"/>
  <c r="B191" i="1" s="1"/>
  <c r="B212" i="1" s="1"/>
  <c r="B233" i="1" s="1"/>
  <c r="B254" i="1" s="1"/>
  <c r="B275" i="1" s="1"/>
  <c r="B296" i="1" s="1"/>
  <c r="B317" i="1" s="1"/>
  <c r="B338" i="1" s="1"/>
  <c r="B359" i="1" s="1"/>
  <c r="C47" i="6"/>
  <c r="G89" i="6"/>
  <c r="G98" i="6" s="1"/>
  <c r="A64" i="6"/>
  <c r="G67" i="6"/>
  <c r="C55" i="7"/>
  <c r="B28" i="5"/>
  <c r="A24" i="5"/>
  <c r="A18" i="5"/>
  <c r="F69" i="5"/>
  <c r="D150" i="1"/>
  <c r="F33" i="6" l="1"/>
  <c r="K12" i="7"/>
  <c r="K32" i="7" s="1"/>
  <c r="A60" i="6"/>
  <c r="A59" i="6" s="1"/>
  <c r="F113" i="6"/>
  <c r="E88" i="5" s="1"/>
  <c r="E90" i="5" s="1"/>
  <c r="A110" i="6"/>
  <c r="F109" i="6"/>
  <c r="F90" i="6"/>
  <c r="F99" i="6" s="1"/>
  <c r="J42" i="7"/>
  <c r="J62" i="7" s="1"/>
  <c r="G32" i="6"/>
  <c r="E32" i="5"/>
  <c r="A32" i="5" s="1"/>
  <c r="A19" i="5"/>
  <c r="G1" i="7"/>
  <c r="G10" i="7"/>
  <c r="F29" i="6" s="1"/>
  <c r="G12" i="7"/>
  <c r="G32" i="7" s="1"/>
  <c r="D1" i="7"/>
  <c r="D10" i="7"/>
  <c r="O10" i="7"/>
  <c r="O1" i="7"/>
  <c r="H10" i="7"/>
  <c r="H1" i="7"/>
  <c r="L10" i="7"/>
  <c r="L1" i="7"/>
  <c r="P1" i="7"/>
  <c r="P10" i="7"/>
  <c r="A15" i="7"/>
  <c r="R29" i="7"/>
  <c r="R12" i="7" s="1"/>
  <c r="E42" i="7"/>
  <c r="E62" i="7" s="1"/>
  <c r="G27" i="6"/>
  <c r="I42" i="7"/>
  <c r="I62" i="7" s="1"/>
  <c r="G31" i="6"/>
  <c r="G30" i="6"/>
  <c r="H42" i="7"/>
  <c r="H62" i="7" s="1"/>
  <c r="E1" i="7"/>
  <c r="E10" i="7"/>
  <c r="F28" i="6"/>
  <c r="F12" i="7"/>
  <c r="F32" i="7" s="1"/>
  <c r="G22" i="6"/>
  <c r="B5" i="6" s="1"/>
  <c r="C51" i="7"/>
  <c r="G38" i="6"/>
  <c r="E54" i="5"/>
  <c r="E58" i="5" s="1"/>
  <c r="E69" i="5" s="1"/>
  <c r="C45" i="6"/>
  <c r="M29" i="7"/>
  <c r="M10" i="7" s="1"/>
  <c r="I29" i="7"/>
  <c r="C48" i="7"/>
  <c r="C50" i="6"/>
  <c r="A12" i="6"/>
  <c r="A49" i="6"/>
  <c r="A48" i="6"/>
  <c r="A21" i="5"/>
  <c r="A273" i="2"/>
  <c r="A13" i="5"/>
  <c r="F106" i="6"/>
  <c r="F87" i="6"/>
  <c r="A87" i="6" s="1"/>
  <c r="A86" i="6" s="1"/>
  <c r="A11" i="6"/>
  <c r="Q59" i="7"/>
  <c r="Q40" i="7" s="1"/>
  <c r="A20" i="6"/>
  <c r="A46" i="6"/>
  <c r="Q29" i="7"/>
  <c r="A8" i="6"/>
  <c r="F96" i="6"/>
  <c r="D93" i="1"/>
  <c r="D138" i="1"/>
  <c r="G5" i="6"/>
  <c r="G24" i="6" s="1"/>
  <c r="G43" i="6" s="1"/>
  <c r="G62" i="6" s="1"/>
  <c r="G69" i="6" s="1"/>
  <c r="G78" i="6" s="1"/>
  <c r="C114" i="1"/>
  <c r="C118" i="1" s="1"/>
  <c r="C164" i="1" s="1"/>
  <c r="C185" i="1" s="1"/>
  <c r="C206" i="1" s="1"/>
  <c r="C227" i="1" s="1"/>
  <c r="C248" i="1" s="1"/>
  <c r="C269" i="1" s="1"/>
  <c r="C290" i="1" s="1"/>
  <c r="C311" i="1" s="1"/>
  <c r="C332" i="1" s="1"/>
  <c r="C353" i="1" s="1"/>
  <c r="C93" i="1"/>
  <c r="C138" i="1"/>
  <c r="F5" i="6"/>
  <c r="F24" i="6" s="1"/>
  <c r="F43" i="6" s="1"/>
  <c r="F62" i="6" s="1"/>
  <c r="F69" i="6" s="1"/>
  <c r="D388" i="1"/>
  <c r="E388" i="1" s="1"/>
  <c r="F14" i="3"/>
  <c r="F16" i="3" s="1"/>
  <c r="F24" i="3" s="1"/>
  <c r="A12" i="7"/>
  <c r="G42" i="7"/>
  <c r="G62" i="7" s="1"/>
  <c r="G29" i="6"/>
  <c r="A29" i="6" s="1"/>
  <c r="G90" i="6"/>
  <c r="G99" i="6" s="1"/>
  <c r="G109" i="6"/>
  <c r="G34" i="6"/>
  <c r="A73" i="6"/>
  <c r="M59" i="7"/>
  <c r="N59" i="7"/>
  <c r="N40" i="7" s="1"/>
  <c r="F59" i="7"/>
  <c r="J29" i="7"/>
  <c r="B99" i="1"/>
  <c r="B124" i="1" s="1"/>
  <c r="B172" i="1" s="1"/>
  <c r="B193" i="1" s="1"/>
  <c r="B214" i="1" s="1"/>
  <c r="B235" i="1" s="1"/>
  <c r="B256" i="1" s="1"/>
  <c r="B277" i="1" s="1"/>
  <c r="B298" i="1" s="1"/>
  <c r="B319" i="1" s="1"/>
  <c r="B340" i="1" s="1"/>
  <c r="B361" i="1" s="1"/>
  <c r="A45" i="6"/>
  <c r="G96" i="6"/>
  <c r="A96" i="6" s="1"/>
  <c r="A95" i="6" s="1"/>
  <c r="A103" i="6"/>
  <c r="G106" i="6"/>
  <c r="A106" i="6" s="1"/>
  <c r="A105" i="6" s="1"/>
  <c r="R55" i="7"/>
  <c r="A55" i="7" s="1"/>
  <c r="R51" i="7"/>
  <c r="A51" i="7" s="1"/>
  <c r="R50" i="7"/>
  <c r="A50" i="7" s="1"/>
  <c r="K59" i="7"/>
  <c r="N29" i="7"/>
  <c r="A5" i="6" l="1"/>
  <c r="A6" i="6" s="1"/>
  <c r="B40" i="8"/>
  <c r="L40" i="8" s="1"/>
  <c r="B24" i="6"/>
  <c r="D13" i="5"/>
  <c r="F26" i="6"/>
  <c r="A26" i="6" s="1"/>
  <c r="D12" i="7"/>
  <c r="D32" i="7" s="1"/>
  <c r="F34" i="6"/>
  <c r="L12" i="7"/>
  <c r="L32" i="7" s="1"/>
  <c r="A22" i="6"/>
  <c r="I1" i="7"/>
  <c r="I10" i="7"/>
  <c r="A34" i="6"/>
  <c r="Q10" i="7"/>
  <c r="Q1" i="7"/>
  <c r="F35" i="6"/>
  <c r="M12" i="7"/>
  <c r="M32" i="7" s="1"/>
  <c r="E12" i="7"/>
  <c r="E32" i="7" s="1"/>
  <c r="F27" i="6"/>
  <c r="A27" i="6" s="1"/>
  <c r="R10" i="7"/>
  <c r="R32" i="7"/>
  <c r="H12" i="7"/>
  <c r="H32" i="7" s="1"/>
  <c r="F30" i="6"/>
  <c r="A30" i="6" s="1"/>
  <c r="F38" i="6"/>
  <c r="A38" i="6" s="1"/>
  <c r="P12" i="7"/>
  <c r="P32" i="7" s="1"/>
  <c r="Q42" i="7"/>
  <c r="Q62" i="7" s="1"/>
  <c r="G39" i="6"/>
  <c r="O12" i="7"/>
  <c r="O32" i="7" s="1"/>
  <c r="F37" i="6"/>
  <c r="A37" i="6" s="1"/>
  <c r="G108" i="6"/>
  <c r="F78" i="6"/>
  <c r="F108" i="6"/>
  <c r="K40" i="7"/>
  <c r="K1" i="7"/>
  <c r="N10" i="7"/>
  <c r="N1" i="7"/>
  <c r="J1" i="7"/>
  <c r="J10" i="7"/>
  <c r="N42" i="7"/>
  <c r="N62" i="7" s="1"/>
  <c r="G36" i="6"/>
  <c r="F40" i="7"/>
  <c r="F1" i="7"/>
  <c r="M40" i="7"/>
  <c r="M1" i="7"/>
  <c r="R59" i="7"/>
  <c r="R42" i="7" s="1"/>
  <c r="A10" i="7" l="1"/>
  <c r="E12" i="5"/>
  <c r="I12" i="7"/>
  <c r="I32" i="7" s="1"/>
  <c r="F31" i="6"/>
  <c r="A31" i="6" s="1"/>
  <c r="B41" i="8"/>
  <c r="D12" i="5"/>
  <c r="B43" i="6"/>
  <c r="F39" i="6"/>
  <c r="A39" i="6" s="1"/>
  <c r="Q12" i="7"/>
  <c r="Q32" i="7" s="1"/>
  <c r="A21" i="6"/>
  <c r="A23" i="6"/>
  <c r="J12" i="7"/>
  <c r="J32" i="7" s="1"/>
  <c r="F32" i="6"/>
  <c r="R62" i="7"/>
  <c r="R40" i="7"/>
  <c r="F12" i="5" s="1"/>
  <c r="M42" i="7"/>
  <c r="M62" i="7" s="1"/>
  <c r="G35" i="6"/>
  <c r="A35" i="6" s="1"/>
  <c r="F42" i="7"/>
  <c r="F62" i="7" s="1"/>
  <c r="G28" i="6"/>
  <c r="N12" i="7"/>
  <c r="N32" i="7" s="1"/>
  <c r="F36" i="6"/>
  <c r="A36" i="6" s="1"/>
  <c r="K42" i="7"/>
  <c r="K62" i="7" s="1"/>
  <c r="G33" i="6"/>
  <c r="A33" i="6" s="1"/>
  <c r="B42" i="8" l="1"/>
  <c r="B62" i="6"/>
  <c r="D18" i="5"/>
  <c r="B35" i="2"/>
  <c r="A35" i="2" s="1"/>
  <c r="E15" i="5"/>
  <c r="F15" i="5"/>
  <c r="A12" i="5"/>
  <c r="A32" i="6"/>
  <c r="F41" i="6"/>
  <c r="G41" i="6"/>
  <c r="A28" i="6"/>
  <c r="B69" i="6" l="1"/>
  <c r="B43" i="8"/>
  <c r="A41" i="6"/>
  <c r="A40" i="6" s="1"/>
  <c r="B44" i="8" l="1"/>
  <c r="D19" i="5"/>
  <c r="B89" i="6"/>
  <c r="B98" i="6" l="1"/>
  <c r="E110" i="6"/>
  <c r="B45" i="8"/>
  <c r="D54" i="5"/>
  <c r="D62" i="5" l="1"/>
  <c r="B46" i="8"/>
  <c r="B47" i="8" s="1"/>
  <c r="E111" i="6"/>
  <c r="B108" i="6"/>
  <c r="D87" i="3" l="1"/>
  <c r="D87" i="10"/>
  <c r="B115" i="6"/>
  <c r="B48" i="8" s="1"/>
  <c r="D88" i="5"/>
  <c r="D87" i="8"/>
  <c r="D87" i="9"/>
  <c r="D87" i="4"/>
  <c r="D98" i="7"/>
</calcChain>
</file>

<file path=xl/sharedStrings.xml><?xml version="1.0" encoding="utf-8"?>
<sst xmlns="http://schemas.openxmlformats.org/spreadsheetml/2006/main" count="842" uniqueCount="371">
  <si>
    <t xml:space="preserve">Arrangements for reviewing the Joint Committee’s vision and its implications for the Joint Committee’s governance arrangements </t>
  </si>
  <si>
    <r>
      <t>Progress made against the PEACE III Action Plan is reviewed on a regular basis and formally reported by way of periodic progress reports, interim reports and final reports to the Joint Committee</t>
    </r>
    <r>
      <rPr>
        <sz val="11"/>
        <rFont val="Calibri"/>
        <family val="2"/>
      </rPr>
      <t>, the Partnership and</t>
    </r>
    <r>
      <rPr>
        <sz val="11"/>
        <color indexed="8"/>
        <rFont val="Calibri"/>
        <family val="2"/>
      </rPr>
      <t xml:space="preserve"> SEUPB (Managing Authority).</t>
    </r>
  </si>
  <si>
    <t xml:space="preserve">Arrangements for measuring the quality of services for users through the Citizen Satisfaction Survey, for ensuring they are delivered in accordance with the Joint Committee’s objectives and for ensuring that they represent the best use of resources </t>
  </si>
  <si>
    <t xml:space="preserve">Arrangements for defining and documenting the roles and responsibilities of the executive, non-executive, scrutiny and officer functions, with clear delegation arrangements and protocols for effective communication </t>
  </si>
  <si>
    <t xml:space="preserve">The Joint Committee has designated as its Chief Financial Officer, the Chief Financial Officer for the Lead Council. </t>
  </si>
  <si>
    <t xml:space="preserve">Arrangements for developing, communicating and embedding codes of conduct, defining the standards of behaviour for members and staff </t>
  </si>
  <si>
    <t xml:space="preserve">Arrangements for reviewing and updating standing orders, standing financial instructions, a scheme of delegation and supporting procedure notes/manuals, which clearly define how decisions are taken and the processes and controls required to manage risks </t>
  </si>
  <si>
    <t>·</t>
  </si>
  <si>
    <t xml:space="preserve">The system of internal control and management of risks; </t>
  </si>
  <si>
    <t xml:space="preserve">Council’s processes for monitoring compliance with its own Standing Orders, policies and procedures. </t>
  </si>
  <si>
    <t xml:space="preserve">The financial reporting process; </t>
  </si>
  <si>
    <t>Total Staff Numbers</t>
  </si>
  <si>
    <t xml:space="preserve"> Surplus/Deficit on the Provision of  Services</t>
  </si>
  <si>
    <t>Cash Flow Note – Analysis of Adjustments to</t>
  </si>
  <si>
    <t>Note</t>
  </si>
  <si>
    <t>(Increase) / decrease in debtors</t>
  </si>
  <si>
    <t>Legislative Context for Preparation and Audit of the Financial Statements</t>
  </si>
  <si>
    <t>Review this in order to determine if this statement is appropriate</t>
  </si>
  <si>
    <t>If there are significant governance issues then detail them and actions taken to resolve.</t>
  </si>
  <si>
    <t>Print</t>
  </si>
  <si>
    <t/>
  </si>
  <si>
    <r>
      <t xml:space="preserve">The Movement in Reserves Statement, as set out on page </t>
    </r>
    <r>
      <rPr>
        <sz val="11"/>
        <color indexed="12"/>
        <rFont val="Calibri"/>
        <family val="2"/>
      </rPr>
      <t>[Insert Page Number</t>
    </r>
    <r>
      <rPr>
        <sz val="11"/>
        <rFont val="Calibri"/>
        <family val="2"/>
      </rPr>
      <t xml:space="preserve">], shows the movement in the year on the different reserves held by the Joint Committee.  The surplus or (deficit) on the provision of services line shows the true economic cost of providing the Joint Committee’s services. </t>
    </r>
  </si>
  <si>
    <r>
      <t xml:space="preserve">The Comprehensive Income and Expenditure Statement, as set out on page </t>
    </r>
    <r>
      <rPr>
        <sz val="11"/>
        <color indexed="12"/>
        <rFont val="Calibri"/>
        <family val="2"/>
      </rPr>
      <t>[Insert Page Number]</t>
    </r>
    <r>
      <rPr>
        <sz val="11"/>
        <rFont val="Calibri"/>
        <family val="2"/>
      </rPr>
      <t xml:space="preserve">, shows the income earned and the expenditure incurred during the year by the Joint Committee in accordance with generally accepted accounting practices.  This includes details of funding received from Government bodies and participating Councils, together with details of administrative expenditure incurred by the Joint Committee and financial assistance provided to beneficiaries.  </t>
    </r>
  </si>
  <si>
    <r>
      <t xml:space="preserve">The Balance Sheet, as set out on page </t>
    </r>
    <r>
      <rPr>
        <sz val="11"/>
        <color indexed="12"/>
        <rFont val="Calibri"/>
        <family val="2"/>
      </rPr>
      <t>[Insert Page Number]</t>
    </r>
    <r>
      <rPr>
        <sz val="11"/>
        <rFont val="Calibri"/>
        <family val="2"/>
      </rPr>
      <t xml:space="preserve">, shows the value as at the Balance Sheet date of the Joint Committee’s assets and liabilities.  The net assets of the Joint Committee (assets less liabilities) are matched by the reserves held by the Joint Committee.  </t>
    </r>
  </si>
  <si>
    <r>
      <t xml:space="preserve">The Cash Flow Statement, as set out on page </t>
    </r>
    <r>
      <rPr>
        <sz val="11"/>
        <color indexed="12"/>
        <rFont val="Calibri"/>
        <family val="2"/>
      </rPr>
      <t>[Insert Page Number]</t>
    </r>
    <r>
      <rPr>
        <sz val="11"/>
        <rFont val="Calibri"/>
        <family val="2"/>
      </rPr>
      <t xml:space="preserve">, shows the changes in cash and cash equivalents of the joint committee during the reporting period.  The statement shows how the Joint Committee generates and uses cash and cash equivalents by classifying cash flows as operating, investing and financing activities.   </t>
    </r>
  </si>
  <si>
    <t>HIDE Rows where both columns are Zero (CIES Only)</t>
  </si>
  <si>
    <t>Increase / (decrease) in creditors</t>
  </si>
  <si>
    <t>Related Party Transactions</t>
  </si>
  <si>
    <t xml:space="preserve">A Related Party Transaction is a transfer of resources or obligations between related parties, regardless of whether a price is charged. Related Party Transactions exclude transactions with any other entity that is a related party solely because of its economic dependence on the Joint Committee or the Government of which it forms part. </t>
  </si>
  <si>
    <t xml:space="preserve">A related party is one that has the ability to control the other party or exercise significant influence over the other party in making financial and operating decisions. This includes cases where the related party entity and another entity are subject to common control but excludes providers of finance in the course of their normal business with the Joint Committee and Trade Unions in the course of their normal dealings with the Joint Committee. </t>
  </si>
  <si>
    <t>The following features of the Pro forma should assist Practitioners:</t>
  </si>
  <si>
    <t>The inclusion of only those notes that may be relevant to a less complex Joint Committee.</t>
  </si>
  <si>
    <t xml:space="preserve">Better print quality giving Practitioners the option to use the Pro forma itself rather than a separate Word document when printing their Accounts. </t>
  </si>
  <si>
    <t>A straightforward and efficient method of completing the Pro forma based on the completion of one data "Input Sheet".</t>
  </si>
  <si>
    <t xml:space="preserve">If there are less than 6 Councils delete superfluous entries </t>
  </si>
  <si>
    <t>Northern Ireland Audit Office</t>
  </si>
  <si>
    <t>Audit Report Date</t>
  </si>
  <si>
    <t>Details to be entered</t>
  </si>
  <si>
    <t>If Participating Councils do not make a contribution then HIDE All Rows 4 to 14</t>
  </si>
  <si>
    <t>Click "Using this Pro forma" Tab to UNGROUP sheets</t>
  </si>
  <si>
    <t>Calculated Cells</t>
  </si>
  <si>
    <t>In addition where the relationship with the Joint Committee and the entity is solely that of an Agency, these are not deemed to be Related Party Transactions.</t>
  </si>
  <si>
    <t>Transactions with related parties not disclosed elsewhere in these financial statements are set out below, where a description of the nature and the amount of the transaction is as follows:</t>
  </si>
  <si>
    <t>Insert related party information</t>
  </si>
  <si>
    <t>Total Comprehensive Income</t>
  </si>
  <si>
    <t>and Expenditure</t>
  </si>
  <si>
    <t>2a</t>
  </si>
  <si>
    <t>Segmental Report - Current Year</t>
  </si>
  <si>
    <t>2b</t>
  </si>
  <si>
    <t>Segmental Report - Prior Year</t>
  </si>
  <si>
    <t>Respective responsibilities of the Chief Financial Officer and the independent auditor</t>
  </si>
  <si>
    <t>As explained more fully in the Statement of the Council’s and Chief Financial Officer’s Responsibilities, the Chief Financial Officer is responsible for the preparation of the financial statements and for being satisfied that they give a true and fair view of the income and expenditure and cash flows for the financial year and the financial position as at the end of the financial year. My responsibility is to audit the statement of accounts in accordance with the Local Government (Northern Ireland) Order 2005 and the Local Government Code of Audit Practice issued by the Chief Local Government Auditor. I conducted my audit in accordance with International Standards on Auditing (UK and Ireland). Those standards require me and my staff to comply with the Auditing Practices Board’s Ethical Standards for Auditors.</t>
  </si>
  <si>
    <t>Scope of the audit of the statement of accounts</t>
  </si>
  <si>
    <t>Opinion</t>
  </si>
  <si>
    <t>Group Accounts</t>
  </si>
  <si>
    <t>Financial Report</t>
  </si>
  <si>
    <t>(a)</t>
  </si>
  <si>
    <t>An explanation of which statements follow, their purpose and the relationship between them.</t>
  </si>
  <si>
    <t>(b)</t>
  </si>
  <si>
    <t>Service expenditure, interest payable and other operating costs, income from grants, Council contributions and other sources, compared in overall terms to the budget.</t>
  </si>
  <si>
    <t>(c)</t>
  </si>
  <si>
    <t>Dependent on number and detail of governance arrangements included under The Governance Framework</t>
  </si>
  <si>
    <t>Numbers may vary from here</t>
  </si>
  <si>
    <t>Review of effectiveness</t>
  </si>
  <si>
    <t>A brief note of any material assets acquired or liabilities incurred.  If these are unusual in scale, having regard to the normal activities of the Joint Committee, or for any other reason, the circumstances should be explained.</t>
  </si>
  <si>
    <t>(d)</t>
  </si>
  <si>
    <t xml:space="preserve">A brief note explaining the significance of any pensions liability or asset disclosed. </t>
  </si>
  <si>
    <t>(e)</t>
  </si>
  <si>
    <t>Areas to consider / suggested narratives / not all will be applicable</t>
  </si>
  <si>
    <t>Financial payments to beneficiaries</t>
  </si>
  <si>
    <t>Group accounts</t>
  </si>
  <si>
    <t>Purpose of Governance Framework</t>
  </si>
  <si>
    <t>Governance Arrangements</t>
  </si>
  <si>
    <t>Back to Index</t>
  </si>
  <si>
    <t>Significant Governance Issues</t>
  </si>
  <si>
    <t>Update Index with appropriate Numbering</t>
  </si>
  <si>
    <t>An explanation of any material and unusual charge or credit in the accounts.  This should be provided whether the charge is made as a part of the cost of services or as an adjustment to the cost of services.</t>
  </si>
  <si>
    <t>(f)</t>
  </si>
  <si>
    <t>(g)</t>
  </si>
  <si>
    <t>Any major change in statutory functions, e.g. local government reorganisation, which has a significant impact on the accounts.  In addition, a comment on planned future developments in service delivery, including a summary of revenue and capital investment plans, distinguishing between expenditure intended to maintain existing levels of service provision and that intended to expand existing services or develop new services.</t>
  </si>
  <si>
    <t>(h)</t>
  </si>
  <si>
    <t>A brief note of the Joint Committee's current borrowing facilities and capital borrowing, outlining the purpose and impact of financing transactions entered into during the year and major fixed asset acquisitions and disposals.</t>
  </si>
  <si>
    <t>(i)</t>
  </si>
  <si>
    <t>A summary of the Joint Committee's internal and external sources of funds available to meet its capital expenditure plans and other financial commitments including PFI schemes.</t>
  </si>
  <si>
    <t xml:space="preserve">(j) </t>
  </si>
  <si>
    <t>Segment 6</t>
  </si>
  <si>
    <t>Segment 7</t>
  </si>
  <si>
    <t>Segment 5</t>
  </si>
  <si>
    <t>Segment 8</t>
  </si>
  <si>
    <t>Segment 9</t>
  </si>
  <si>
    <t>Segment 10</t>
  </si>
  <si>
    <t>Segment 11</t>
  </si>
  <si>
    <t>Segment 12</t>
  </si>
  <si>
    <t>Segment 13</t>
  </si>
  <si>
    <t>Segment 14</t>
  </si>
  <si>
    <t>Details of significant provisions or contingencies and material write-offs. To cover new items and any significant changes to existing items.</t>
  </si>
  <si>
    <t xml:space="preserve">(k) </t>
  </si>
  <si>
    <t>Details of any material events after the reporting date (up to the date the accounts are authorised for issue).</t>
  </si>
  <si>
    <t xml:space="preserve">(l) </t>
  </si>
  <si>
    <t>An explanation of the impact of the current economic climate on the Joint Committee and the service it provides.</t>
  </si>
  <si>
    <t xml:space="preserve">o   </t>
  </si>
  <si>
    <r>
      <t xml:space="preserve">A robust community consultation exercise supported the development of the Joint Committee’s vision of its purpose and intended outcomes as set out in the </t>
    </r>
    <r>
      <rPr>
        <sz val="11"/>
        <color indexed="12"/>
        <rFont val="Calibri"/>
        <family val="2"/>
      </rPr>
      <t>[Joint Committee's "Strategy and Action Plan"]</t>
    </r>
    <r>
      <rPr>
        <sz val="11"/>
        <rFont val="Calibri"/>
        <family val="2"/>
      </rPr>
      <t xml:space="preserve">. A copy of this is available to the public on each of the participant Council’s websites and hard copies are also made available on request. </t>
    </r>
  </si>
  <si>
    <r>
      <t xml:space="preserve">Progress made against the </t>
    </r>
    <r>
      <rPr>
        <sz val="11"/>
        <color indexed="12"/>
        <rFont val="Calibri"/>
        <family val="2"/>
      </rPr>
      <t>[JC'sAction Plan]</t>
    </r>
    <r>
      <rPr>
        <sz val="11"/>
        <color indexed="8"/>
        <rFont val="Calibri"/>
        <family val="2"/>
      </rPr>
      <t xml:space="preserve"> is reviewed on a regular basis and formally reported by way of periodic progress reports, interim reports and final reports to the Joint Committee</t>
    </r>
    <r>
      <rPr>
        <sz val="11"/>
        <rFont val="Calibri"/>
        <family val="2"/>
      </rPr>
      <t xml:space="preserve">, </t>
    </r>
    <r>
      <rPr>
        <sz val="11"/>
        <color indexed="12"/>
        <rFont val="Calibri"/>
        <family val="2"/>
      </rPr>
      <t>[Delivery Partners and Funding Partners</t>
    </r>
    <r>
      <rPr>
        <sz val="11"/>
        <color indexed="8"/>
        <rFont val="Calibri"/>
        <family val="2"/>
      </rPr>
      <t>]</t>
    </r>
  </si>
  <si>
    <r>
      <t xml:space="preserve">The Joint Committee plans to evaluate the quality of service for users through a range of approaches including attitudinal surveys with the </t>
    </r>
    <r>
      <rPr>
        <sz val="11"/>
        <color indexed="12"/>
        <rFont val="Calibri"/>
        <family val="2"/>
      </rPr>
      <t>[JC beneficiaries across the cluster area and throughout the delivery of JC Plan]</t>
    </r>
  </si>
  <si>
    <t xml:space="preserve">The Lead Council has a wide range of policies and procedures, which are subject to on-going review and include the standards of behaviour expected from all employees. The Council has adopted the Local Government Staff Commission’s Code of Conduct. All policies and procedures are communicated to employees through induction and other on-going training initiatives.  The members of the Joint Committee have adopted and adhered to the policies, procedures and standards of behaviour of the Lead Council as well as availing of the on-going training initiatives. </t>
  </si>
  <si>
    <t>In addition, the formal mechanisms by which the Joint Committee and Partnership regulates the conduct of its meetings are set out in the Consortium and Partnership Agreements. These arrangements are subject to review and update as necessary in response to the changing environment and the needs of the Joint Committee and Funding (Managing Authority). Policies and procedures developed and adopted by the Joint Committee are subject to annual review.</t>
  </si>
  <si>
    <r>
      <t xml:space="preserve">The Partnership conducted its Annual General Meeting, including the election of office bearers, in </t>
    </r>
    <r>
      <rPr>
        <sz val="11"/>
        <color indexed="12"/>
        <rFont val="Calibri"/>
        <family val="2"/>
      </rPr>
      <t>November 2012</t>
    </r>
    <r>
      <rPr>
        <sz val="11"/>
        <rFont val="Calibri"/>
        <family val="2"/>
      </rPr>
      <t>.</t>
    </r>
  </si>
  <si>
    <r>
      <t xml:space="preserve">To facilitate risk management, the Lead Council has developed Corporate Risk Registers together with Departmental Risk Registers, which are subject to formal review and update at least twice yearly.  This approach includes risk management processes and internal controls to the Joint Committee to ensure proper stewardship of </t>
    </r>
    <r>
      <rPr>
        <sz val="11"/>
        <color indexed="12"/>
        <rFont val="Calibri"/>
        <family val="2"/>
      </rPr>
      <t>[JC</t>
    </r>
    <r>
      <rPr>
        <sz val="11"/>
        <rFont val="Calibri"/>
        <family val="2"/>
      </rPr>
      <t>] resources.</t>
    </r>
  </si>
  <si>
    <r>
      <t xml:space="preserve">The Joint Committee is committed to establishing and maintaining strong lines of communication with all sections of the local community. The development of the </t>
    </r>
    <r>
      <rPr>
        <sz val="11"/>
        <color indexed="12"/>
        <rFont val="Calibri"/>
        <family val="2"/>
      </rPr>
      <t>JC Strategy</t>
    </r>
    <r>
      <rPr>
        <sz val="11"/>
        <color indexed="8"/>
        <rFont val="Calibri"/>
        <family val="2"/>
      </rPr>
      <t xml:space="preserve"> was concluded following detailed public consultation. </t>
    </r>
    <r>
      <rPr>
        <sz val="11"/>
        <color indexed="12"/>
        <rFont val="Calibri"/>
        <family val="2"/>
      </rPr>
      <t>Information including Guidance Notes, details of how to apply for funding and progress information relating to individual projects is made available on each of the participant Councils’ websites</t>
    </r>
    <r>
      <rPr>
        <sz val="11"/>
        <color indexed="8"/>
        <rFont val="Calibri"/>
        <family val="2"/>
      </rPr>
      <t xml:space="preserve">. </t>
    </r>
  </si>
  <si>
    <r>
      <t xml:space="preserve">Overall control of the governance framework and system of internal controls is the responsibility of the Joint Committee.  Regular meetings, policy documents and periodic progress reports enable the Joint Committee to examine and evaluate the progress made and address issues affecting the implementation of the </t>
    </r>
    <r>
      <rPr>
        <sz val="11"/>
        <color indexed="12"/>
        <rFont val="Calibri"/>
        <family val="2"/>
      </rPr>
      <t>JC Plan</t>
    </r>
    <r>
      <rPr>
        <sz val="11"/>
        <rFont val="Calibri"/>
        <family val="2"/>
      </rPr>
      <t>.</t>
    </r>
  </si>
  <si>
    <t>E Council</t>
  </si>
  <si>
    <t>F Council</t>
  </si>
  <si>
    <t>Comprising Council Areas:</t>
  </si>
  <si>
    <t>Establishment of the Joint Committee - Brief History to include purpose and Composition</t>
  </si>
  <si>
    <t xml:space="preserve">[ABC Joint Committee] was formed by [name partners] in [year] to deliver [project]. The functions of the Joint Committee are governed by [Memorandum of Understanding / Consortium agreement]. The partners agreed that A Council would be the Lead Council in relation to the administrative and financial management of the project  </t>
  </si>
  <si>
    <t>Training, focusing on the implementation and administration of the Programme, was available to all Partnership and Project Partners in September and November 2011.  An in-depth Partnership Development Programme for all Members of the Joint Committee and the Partnership is to be delivered during 2013/14, in conjunction with the Consortium’s work plan.</t>
  </si>
  <si>
    <t>Internal Audit services are provided to the Lead Council by xyz Auditors under contract. Internal Audit provides an independent opinion on the adequacy and effectiveness of the Council’s system of internal control. This extends to reviewing the arrangements in place for JC Projects, which will be reviewed on a periodic basis as part of an on-going programme of work. Internal Audit reports any deficiencies in internal control to Senior Management Team whose responsibility it is to consider any recommendations made and to take necessary remedial action. The results of the work of Internal Audit are also reported to the Lead Council's Audit Committee at least four times each year to ensure that continuous improvements take place. These reports to Audit Committee include a follow-up report to ensure that actions previously agreed by the Management Team are implemented on a timely basis.</t>
  </si>
  <si>
    <t xml:space="preserve">Finally GROUP the "Cover" sheet  to "Issue Certificate" sheet and Print the Document </t>
  </si>
  <si>
    <t xml:space="preserve">Any significant change in accounting policies.  The reason for the change, and the effect on the accounts, should be explained. </t>
  </si>
  <si>
    <t>Here the Council should outline the nature of the bodies work, vision and objectives</t>
  </si>
  <si>
    <t xml:space="preserve">is misleading or inconsistent with other information I am aware of from my audit, or   </t>
  </si>
  <si>
    <t>adequate accounting records have not been kept; or</t>
  </si>
  <si>
    <t>the Statement of Accounts is not in agreement with the accounting records; or</t>
  </si>
  <si>
    <r>
      <t>o</t>
    </r>
    <r>
      <rPr>
        <sz val="7"/>
        <rFont val="Times New Roman"/>
        <family val="1"/>
      </rPr>
      <t xml:space="preserve">   </t>
    </r>
  </si>
  <si>
    <t>Contents</t>
  </si>
  <si>
    <t xml:space="preserve">Cash Flow </t>
  </si>
  <si>
    <t>Financial Statements</t>
  </si>
  <si>
    <t>IAS 10 sets out</t>
  </si>
  <si>
    <t xml:space="preserve">The period during which an entity should adjust its financial statements for events after the balance sheet date as being the period between the date the financial statements were prepared and the date of this authorisation; and </t>
  </si>
  <si>
    <t>In the event of adjustments the disclosures that should be made.</t>
  </si>
  <si>
    <t>Signed</t>
  </si>
  <si>
    <t>………………………………………………………………………………</t>
  </si>
  <si>
    <t>In my opinion:</t>
  </si>
  <si>
    <t>Opinion on other matters</t>
  </si>
  <si>
    <t>Matters on which I report by exception</t>
  </si>
  <si>
    <t>I have nothing to report in respect of the following matters which I report to you if, in my opinion:</t>
  </si>
  <si>
    <t>the Annual Governance Statement</t>
  </si>
  <si>
    <t>does not comply with proper practices specified by the Department of the Environment,</t>
  </si>
  <si>
    <t>I have not received all of the information and explanations I require for my audit.</t>
  </si>
  <si>
    <t>Certificate</t>
  </si>
  <si>
    <t>Local Government Auditor</t>
  </si>
  <si>
    <t>BT7 1EU</t>
  </si>
  <si>
    <t>Belfast</t>
  </si>
  <si>
    <t>106 University Street</t>
  </si>
  <si>
    <t>Movement in Reserves Statement</t>
  </si>
  <si>
    <t>Movement in reserves during the year</t>
  </si>
  <si>
    <t>Surplus or deficit on provision of services</t>
  </si>
  <si>
    <t>Other Comprehensive Income and Expenditure</t>
  </si>
  <si>
    <t>Total Comprehensive Income and Expenditure</t>
  </si>
  <si>
    <t>Total Usable Reserves</t>
  </si>
  <si>
    <t>Total Unusable Reserves</t>
  </si>
  <si>
    <t>Total Reserves</t>
  </si>
  <si>
    <t>£</t>
  </si>
  <si>
    <t>Comprehensive Income and Expenditure Statement</t>
  </si>
  <si>
    <t>Income</t>
  </si>
  <si>
    <t>Participating Councils</t>
  </si>
  <si>
    <t>Government Grant</t>
  </si>
  <si>
    <t>Total Income</t>
  </si>
  <si>
    <t>Expenditure</t>
  </si>
  <si>
    <t>Committee Member Costs</t>
  </si>
  <si>
    <t>Premises Costs</t>
  </si>
  <si>
    <t>Supplies and Services</t>
  </si>
  <si>
    <t>Travel and Subsistence Costs</t>
  </si>
  <si>
    <t>Administration Costs</t>
  </si>
  <si>
    <t>Balance Sheet</t>
  </si>
  <si>
    <t>Long Term Assets</t>
  </si>
  <si>
    <t>Inventories</t>
  </si>
  <si>
    <t>Cash and Cash Equivalents</t>
  </si>
  <si>
    <t>Short Term Debtors</t>
  </si>
  <si>
    <t>Short Term Investments</t>
  </si>
  <si>
    <t>Assets Held for Sale</t>
  </si>
  <si>
    <t>Current Assets</t>
  </si>
  <si>
    <t>Bank Overdraft</t>
  </si>
  <si>
    <t>Short Term Borrowing</t>
  </si>
  <si>
    <t>Short Term Creditors</t>
  </si>
  <si>
    <t>Provisions</t>
  </si>
  <si>
    <t>Current Liabilities</t>
  </si>
  <si>
    <t>Long Term Liabilities</t>
  </si>
  <si>
    <t>Net Assets</t>
  </si>
  <si>
    <t>Usable Reserves</t>
  </si>
  <si>
    <t>Unusable Reserves</t>
  </si>
  <si>
    <t>Net Worth</t>
  </si>
  <si>
    <t>Notes</t>
  </si>
  <si>
    <t>Cash Flow Statement</t>
  </si>
  <si>
    <t>Net (surplus) or deficit on the provision of services</t>
  </si>
  <si>
    <t>Adjustments for items included in the net surplus or deficit on the provision of services that are investing and financing activities</t>
  </si>
  <si>
    <t>Net Cash Flows from Operating Activities</t>
  </si>
  <si>
    <t>Net Cash Flows from Investing Activities</t>
  </si>
  <si>
    <t>Net Cash Flows from Financing Activities</t>
  </si>
  <si>
    <t xml:space="preserve">Net increase / (decrease) in cash and cash equivalents </t>
  </si>
  <si>
    <t>Cash and Cash Equivalents at the beginning of the reporting period</t>
  </si>
  <si>
    <t>Cash and Cash Equivalents at the end of the reporting period</t>
  </si>
  <si>
    <t>Cluster</t>
  </si>
  <si>
    <t>A to D Cluster</t>
  </si>
  <si>
    <t>External Audit Fees</t>
  </si>
  <si>
    <t>Other Fees</t>
  </si>
  <si>
    <t>Staff Costs</t>
  </si>
  <si>
    <t>Salaries</t>
  </si>
  <si>
    <t>National Insurance</t>
  </si>
  <si>
    <t>Pension Costs</t>
  </si>
  <si>
    <t>Agency Staff Costs</t>
  </si>
  <si>
    <t>FTE</t>
  </si>
  <si>
    <t>Actual Numbers</t>
  </si>
  <si>
    <t>Full-time numbers employed</t>
  </si>
  <si>
    <t>Part-time numbers employed</t>
  </si>
  <si>
    <t>Agency Staff numbers</t>
  </si>
  <si>
    <t>Income from Participating Councils</t>
  </si>
  <si>
    <t>Government Departments</t>
  </si>
  <si>
    <t>Councils</t>
  </si>
  <si>
    <t>Prepayments</t>
  </si>
  <si>
    <t>Other</t>
  </si>
  <si>
    <t>Grants to Beneficiaries</t>
  </si>
  <si>
    <t>Receipts in Advance</t>
  </si>
  <si>
    <t>Government Grants</t>
  </si>
  <si>
    <t>Other Expenditure</t>
  </si>
  <si>
    <t>Financial Assistance to Beneficiaries</t>
  </si>
  <si>
    <t>Accounting Policies</t>
  </si>
  <si>
    <t>General Principles</t>
  </si>
  <si>
    <t>The Financial Statements have been prepared on an accruals basis.  The accruals basis of accounting requires the non-cash effect of transactions to be reflected in the Financial Statements for the year in which those effects are experienced and not in the year in which the cash is actually received or paid.  This ensures that provision has been made for known outstanding debtors and creditors at the year end, estimated amounts being used where actual figures are not available.</t>
  </si>
  <si>
    <t>Accruals of Income and Expenditure</t>
  </si>
  <si>
    <t>To ensure an adequate and effective control framework is in place, all issues as identified under the DFP Article 62 (of the Commission Regulation (EC) No 1083/2006) Audit have been resolved and adopted by the Joint Committee and Partnership.  None of these issues were significant in nature.</t>
  </si>
  <si>
    <t xml:space="preserve">Arrangements for undertaking the core functions of an Audit Committee, as identified in CIPFA’s Audit Committees – Practical Guidance for Local Authorities </t>
  </si>
  <si>
    <t xml:space="preserve">The Lead Council has in place an Audit Committee whose overall purpose and objective is to assist Council in fulfilling its oversight responsibilities. The Audit Committee, which meets at least four times each year, has responsibility for reviewing: </t>
  </si>
  <si>
    <t>The internal and external audit process;</t>
  </si>
  <si>
    <t xml:space="preserve">Council’s processes for monitoring compliance with laws and regulations; and </t>
  </si>
  <si>
    <t xml:space="preserve">Arrangements for ensuring compliance with relevant laws and regulations, internal policies and procedures, and that expenditure is lawful </t>
  </si>
  <si>
    <t>The Lead Council retain a panel of specialist legal advisors to provide expertise, advice and guidance as required. In addition, recommendations as outlined in internal and external audit reports enable the Lead Council to ensure compliance is maintained.</t>
  </si>
  <si>
    <t xml:space="preserve">Arrangements for whistle-blowing and for receiving and investigating complaints from the public </t>
  </si>
  <si>
    <t xml:space="preserve">The Lead Council's Standing Operating Procedure: Fraud and Corruption, sets out whistle-blowing arrangements. The procedure sets out the arrangements where employees wish to make disclosures whilst remaining protected from action by their employer. </t>
  </si>
  <si>
    <t xml:space="preserve">The handling of complaints is set out in the Council's Complaints Procedure, a copy of which is published on the Council's website. </t>
  </si>
  <si>
    <t xml:space="preserve">Arrangements for identifying the development needs of members and senior officers in relation to their strategic roles, supported by appropriate training </t>
  </si>
  <si>
    <t xml:space="preserve">Arrangements for establishing clear channels of communication with all sections of the community and other stakeholders, ensuring accountability and encouraging open consultation </t>
  </si>
  <si>
    <t xml:space="preserve">Review of effectiveness </t>
  </si>
  <si>
    <t xml:space="preserve">The Lead Council undertake an annual review of the effectiveness of Internal Audit in line with the requirements of the CIPFA Code of Practice for Internal Audit in Local Government in the United Kingdom 2006. This review proved satisfactory. </t>
  </si>
  <si>
    <t>The Chief Executive &amp; Town Clerk for the Lead Council has advised the Joint Committee of the results and implications of the review of the effectiveness of the governance framework.</t>
  </si>
  <si>
    <t>On-going review and update of the governance framework and internal controls will ensure continual improvement and a robust governance framework.</t>
  </si>
  <si>
    <t>Significant governance issues</t>
  </si>
  <si>
    <t>Signature</t>
  </si>
  <si>
    <t>Date</t>
  </si>
  <si>
    <t>…………………………………………………………………………</t>
  </si>
  <si>
    <t>Certificate of the Chief Financial Officer</t>
  </si>
  <si>
    <t>I certify that :-</t>
  </si>
  <si>
    <t>Chief Financial Officer</t>
  </si>
  <si>
    <t>Chairman of the Joint Committee</t>
  </si>
  <si>
    <t>In my opinion the Statement of Accounts give a true and fair view of the income and expenditure and cash flows for the financial year and the financial position as at the end of the financial year.</t>
  </si>
  <si>
    <t>Introduction</t>
  </si>
  <si>
    <t>Entity</t>
  </si>
  <si>
    <t>ABC Joint Committee</t>
  </si>
  <si>
    <t>Members</t>
  </si>
  <si>
    <t>A Council</t>
  </si>
  <si>
    <t>B Council</t>
  </si>
  <si>
    <t>C Council</t>
  </si>
  <si>
    <t>D Council</t>
  </si>
  <si>
    <t>Current Year</t>
  </si>
  <si>
    <t>Prior Year</t>
  </si>
  <si>
    <t>Circular</t>
  </si>
  <si>
    <t>No of Members</t>
  </si>
  <si>
    <t>The following statements provide further information:</t>
  </si>
  <si>
    <t>Legislative Context for Preparation &amp; Audit of the Financial Statements</t>
  </si>
  <si>
    <t>The Local Government (Northern Ireland) Order 2005, Article 3, defines a joint committee of two or more councils to be a local government body and provides that:</t>
  </si>
  <si>
    <t>Lead</t>
  </si>
  <si>
    <t>a)</t>
  </si>
  <si>
    <t>b)</t>
  </si>
  <si>
    <t>audited in accordance with this Part by a local government auditor designated by the Department, after consultation with the Comptroller and Auditor General for Northern Ireland’.</t>
  </si>
  <si>
    <t>The accounts of every local authority government body shall be :</t>
  </si>
  <si>
    <t>made up to the end of each financial year; and</t>
  </si>
  <si>
    <t>Accounts Approved</t>
  </si>
  <si>
    <t>Statement of the Joint Committee's and the Chief Financial Officer's responsibilities for the Statement of Accounts</t>
  </si>
  <si>
    <t>The Joint Committee's Responsibilities</t>
  </si>
  <si>
    <t xml:space="preserve">Under Section 1 of the Local Government Finance Act (Northern Ireland) 2011 a Council shall make arrangements for the proper administration of its financial affairs. A council shall designate an officer of the council as its Chief Financial Officer.  Arrangements made by a council for the proper administration of its financial affairs shall be carried out under the supervision of its Financial Officer.  The Joint Committee has adopted a similar arrangement and the Chief Financial Officer for the Administrative (Lead) Council undertakes equivalent duties for the Joint Committee.  </t>
  </si>
  <si>
    <t>The Chief Financial Officer's Responsibilities</t>
  </si>
  <si>
    <t>The accounts must give a true and fair view of the income and expenditure for the financial year and the financial position as at the end of the financial year.</t>
  </si>
  <si>
    <t>In preparing this Statement of Accounts, the Chief Financial Officer is required to:-</t>
  </si>
  <si>
    <t xml:space="preserve">follow relevant accounting and disclosure requirements and apply suitable accounting policies on a consistent basis; </t>
  </si>
  <si>
    <t>By Segment</t>
  </si>
  <si>
    <t>Staff Costs by Segment</t>
  </si>
  <si>
    <t>Employment Expenses by Segment</t>
  </si>
  <si>
    <t>Sundry Expenses 1</t>
  </si>
  <si>
    <t>Sundry Expenses 2</t>
  </si>
  <si>
    <t>Sundry Expenses 3</t>
  </si>
  <si>
    <t>Comparative</t>
  </si>
  <si>
    <t>Total Other Expenditure</t>
  </si>
  <si>
    <t>Total Expenditure</t>
  </si>
  <si>
    <t>Keys</t>
  </si>
  <si>
    <t>Do Not Print</t>
  </si>
  <si>
    <t>make judgements and estimates that are reasonable and prudent.</t>
  </si>
  <si>
    <t>The Chief Financial Officer is also required to:-</t>
  </si>
  <si>
    <t>keep proper accounting records that are up-to-date; and</t>
  </si>
  <si>
    <t>take reasonable steps for the prevention and detection of fraud and other irregularities.</t>
  </si>
  <si>
    <t>Governance Statement</t>
  </si>
  <si>
    <t>No of Councillors</t>
  </si>
  <si>
    <t>No of Social Partners</t>
  </si>
  <si>
    <t>Total</t>
  </si>
  <si>
    <t>The Joint Committee is responsible for ensuring that its business is conducted in accordance with the law and proper standards, and that public money is safeguarded and properly accounted for, and used economically, efficiently and effectively.  The Joint Committee also has a duty under Local Government (Best Value) Act (NI) 2002 to make arrangements for continuous improvement in the way in which its functions are exercised, having regard to a combination of economy, efficiency and effectiveness.</t>
  </si>
  <si>
    <t xml:space="preserve">In discharging this overall responsibility, the Joint Committee is responsible for putting in place proper arrangements for the governance of its affairs and facilitating the effective exercise of its functions, which includes arrangements for the management of risk. </t>
  </si>
  <si>
    <t>The purpose of the governance framework</t>
  </si>
  <si>
    <t xml:space="preserve">The governance framework comprises the systems and processes, and culture and values, by which the Joint Committee is directed and controlled and the activities through which the Joint Committee accounts to and engages with the community. It enables the Joint Committee to monitor the achievement of its strategic objectives and to consider whether those objectives have led to the delivery of appropriate cost-effective services. </t>
  </si>
  <si>
    <t xml:space="preserve">The system of internal control is a significant part of that framework and is designed to manage risk to a reasonable level. It cannot eliminate all risk of failure to achieve policies, aims and objectives and can therefore only provide reasonable and not absolute assurance of effectiveness. The system of internal control is based on an on-going process designed to identify and prioritise the risks to the achievement of the Joint Committee’s policies, aims and objectives, to evaluate the likelihood of those risks being realised and the impact should they be realised, and to manage them efficiently, effectively and economically. </t>
  </si>
  <si>
    <t>The Governance Framework</t>
  </si>
  <si>
    <t>The Chief Executive &amp; Town Clerk for the Lead Council has responsibility for maintaining a system of sound internal controls and risk management processes to support the Joint Committee in the achievement of all conditions in the Letter of Offer, and for reviewing their effectiveness.  The systems of controls are based on a continual process designed to identify the principal risks to the achievement of the project objectives, to evaluate the nature and extent of those risks and to manage them efficiently, effectively and economically.</t>
  </si>
  <si>
    <t>Overall control of the governance framework and system of internal controls is the responsibility of the Joint Committee.</t>
  </si>
  <si>
    <t xml:space="preserve">Arrangements for identifying and communicating the Joint Committee’s vision of its purpose and intended outcomes for citizens and service users </t>
  </si>
  <si>
    <t>Other Payments</t>
  </si>
  <si>
    <t>Employment Expenses</t>
  </si>
  <si>
    <t>Segment 1</t>
  </si>
  <si>
    <t>Segment 2</t>
  </si>
  <si>
    <t>Segment 3</t>
  </si>
  <si>
    <t>Check page numbers here</t>
  </si>
  <si>
    <t xml:space="preserve">The purpose of this Pro forma is to assist with the preparation of streamlined Accounts for less complex Joint Committees. </t>
  </si>
  <si>
    <t>1.</t>
  </si>
  <si>
    <t>2.</t>
  </si>
  <si>
    <t xml:space="preserve"> </t>
  </si>
  <si>
    <t>Prime Statements and Notes have been streamlined to exclude known irrelevant entries (note all prime statements are still required even if there are no figures disclosed).</t>
  </si>
  <si>
    <t>The bulk of Practitioner Accounts Preparation work will be focused on reviewing/tailoring the generic text in the Pro forma to make the Accounts specific  to their body.</t>
  </si>
  <si>
    <t>3.</t>
  </si>
  <si>
    <t>Complete all green cells on the  "Input Sheet".  The Primary Statements and Notes will be populated from this data. Prior year figures also need to be completed.  This will help ensure comparative figures in the Prime Statements and Notes are accurate particularly where disclosures have changed since the prior year e.g. where the breakdown of a cost, such as beneficiaries, has changed.</t>
  </si>
  <si>
    <t>The "Cover" page consists of a text box and headings updated from Input Sheet Joint Committee's can delete text box content and import their own images etc.</t>
  </si>
  <si>
    <t>4.</t>
  </si>
  <si>
    <t>The "Text" Sheet includes:</t>
  </si>
  <si>
    <t>5.</t>
  </si>
  <si>
    <t>Practitioners should review the requirements of the Departments Accounts Direction to ensure that at a minimum they are including all the required reporting requirements specified in the Accounts Direction.</t>
  </si>
  <si>
    <t>6.</t>
  </si>
  <si>
    <t>Suggested text or areas to consider are included to the right of the print area. This can be copied and pasted into the print area if applicable or simply add or type alternatives into the print area.</t>
  </si>
  <si>
    <t>7.</t>
  </si>
  <si>
    <t>In the row immediately following text entry type ' (apostrophe) in Column B - this will ensure a space is printed. If all text is removed from a row, the text 'Do Not Print' will appear in column A.</t>
  </si>
  <si>
    <t>8.</t>
  </si>
  <si>
    <t>9.</t>
  </si>
  <si>
    <t>Not all of the content above will be relevant to every Joint Committee therefore irrelevant content (such as where Do Not Print appears) should be removed by Going to Cell A1 and selecting "Print" from the drop down box.</t>
  </si>
  <si>
    <t>10.</t>
  </si>
  <si>
    <t xml:space="preserve">The Segmental Analysis can be completed through the input sheet. The Input sheet contains a suggested format for a typical Rural Development Body as an example in cells H34 to N51. </t>
  </si>
  <si>
    <t>Once the segments and costs have been input the segmental note can be formatted by hiding columns not required and resizing the print formats through print preview. Make sure this is completed with the page setup magnification at 100%.</t>
  </si>
  <si>
    <t>Before printing the Pro forma the "Text" sheet should be reviewed using Print Preview. Make sure in page setup that magnification is 100% select page break preview, check the general formatting of the document and resize pages if necessary- this is likely to shorten the document.</t>
  </si>
  <si>
    <t>After the "Text" sheet has been resized, select the "Cover" sheet press shift key and then select the "Issue Certificate" sheet (i.e. GROUP all sheets from "Cover" to "Issue Certificate").</t>
  </si>
  <si>
    <t>Review these sheets in Print Preview and make a note of the page numbers associated with Index items.</t>
  </si>
  <si>
    <t>To produce a pdf version of the accounts a free pdf writer such as CuteWriter should be downloaded from the internet. This software when installed acts as an additional printer option which "prints and saves" output as pdf.  This means there is no need to scan printed output to create a pdf file.</t>
  </si>
  <si>
    <t>Alternatively if the Spreadsheet is saved in Excel 2010 or later version - a pdf format can be achieved by using export / publish facility in these later excel versions.</t>
  </si>
  <si>
    <t>/ Using this pro-forma</t>
  </si>
  <si>
    <t>/ Completing the Pro forma</t>
  </si>
  <si>
    <t>/ Preparing a pdf version of the Accounts</t>
  </si>
  <si>
    <t>There were no significant governance issues noted.</t>
  </si>
  <si>
    <t xml:space="preserve">Article 24 of the Local Government (Northern Ireland) Order 2005 provides that the Department may issue regulations as to accounts and audit. In this regard the Local Government (Accounts and Audit) Regulations (Northern Ireland) 2015 were made on 27 February 2015. </t>
  </si>
  <si>
    <t xml:space="preserve">Under Regulation 10 of the Local Government (Accounts and Audit) Regulations (Northern Ireland) 2015 the Joint Committee is required by resolution to approve the accounts.  </t>
  </si>
  <si>
    <r>
      <t>The Joint Committee is required to prepare an Annual Governance Statement, which is consistent with the principles of the CIPFA/SOLACE Framework: Delivering Good Governance in Local Government</t>
    </r>
    <r>
      <rPr>
        <i/>
        <sz val="11"/>
        <color indexed="8"/>
        <rFont val="Calibri"/>
        <family val="2"/>
      </rPr>
      <t xml:space="preserve">. </t>
    </r>
    <r>
      <rPr>
        <sz val="11"/>
        <color indexed="8"/>
        <rFont val="Calibri"/>
        <family val="2"/>
      </rPr>
      <t>This statement explains how the Joint Committee meets the requirements of Regulation 4 of the Local Government Accounts and Audit Regulations (Northern Ireland) 2015 in relation to the publication of a statement on internal control.</t>
    </r>
  </si>
  <si>
    <t>the financial statements have been properly prepared in accordance with the Local Government (Accounts and Audit) Regulations (Northern Ireland) 2015 and the Department of the Environment directions issued thereunder.</t>
  </si>
  <si>
    <t>Narrative Report</t>
  </si>
  <si>
    <t>x</t>
  </si>
  <si>
    <t>the financial statements have been properly prepared in accordance with the Local Government (Accounts and Audit) Regulations (Northern Ireland) 2015 and the Department for Communities directions issued thereunder.</t>
  </si>
  <si>
    <t>does not comply with proper practices specified by the Department for Communities,</t>
  </si>
  <si>
    <t>Segmental Analysis:</t>
  </si>
  <si>
    <t>Printing the Pro forma</t>
  </si>
  <si>
    <t>Legislative Context for the preparation and audit of the financial statements</t>
  </si>
  <si>
    <t>Statement of the Joint Committee and the Chief Financial Officers' responsibilities for the statement of accounts</t>
  </si>
  <si>
    <t>Independent Auditors Report to the members of the Joint Committee</t>
  </si>
  <si>
    <t>Enter the date of the DfC Accounts Direction here</t>
  </si>
  <si>
    <r>
      <t>The Joint Committee has responsibility for conducting, at least annually, a review of the effectiveness of its governance framework including the system of internal control. The review of effectiveness is informed by the work of the Joint Committee’s Officers, who have responsibility for supporting the Committee in the development and maintenance of the governance environment and also by recommendations made by auditors from the Managing Authority</t>
    </r>
    <r>
      <rPr>
        <sz val="11"/>
        <rFont val="Calibri"/>
        <family val="2"/>
      </rPr>
      <t xml:space="preserve">, the Audit Authority and other external auditors.  </t>
    </r>
  </si>
  <si>
    <r>
      <t xml:space="preserve">The Chief Executive &amp; Town Clerk for the Lead Council has responsibility for the preparation of this Annual Governance Statement, </t>
    </r>
    <r>
      <rPr>
        <sz val="11"/>
        <rFont val="Calibri"/>
        <family val="2"/>
      </rPr>
      <t>as well as the Lead Partner Assurance Statement for submission</t>
    </r>
    <r>
      <rPr>
        <sz val="11"/>
        <rFont val="Calibri"/>
        <family val="2"/>
      </rPr>
      <t xml:space="preserve"> as the Managing Authority.</t>
    </r>
    <r>
      <rPr>
        <sz val="11"/>
        <color indexed="8"/>
        <rFont val="Calibri"/>
        <family val="2"/>
      </rPr>
      <t xml:space="preserve"> In preparing this statement, he has considered the governance framework and system of internal controls in place. </t>
    </r>
  </si>
  <si>
    <r>
      <t xml:space="preserve">The Chief Executive &amp; Town Clerk for the Lead Council has responsibility for the preparation of this Annual Governance Statement, </t>
    </r>
    <r>
      <rPr>
        <sz val="11"/>
        <rFont val="Calibri"/>
        <family val="2"/>
      </rPr>
      <t xml:space="preserve">as well as the Lead Partner Assurance Statement for submission </t>
    </r>
    <r>
      <rPr>
        <sz val="11"/>
        <rFont val="Calibri"/>
        <family val="2"/>
      </rPr>
      <t xml:space="preserve"> as the Managing Authority.</t>
    </r>
    <r>
      <rPr>
        <sz val="11"/>
        <color indexed="8"/>
        <rFont val="Calibri"/>
        <family val="2"/>
      </rPr>
      <t xml:space="preserve"> In preparing this statement, he has considered the governance framework and system of internal controls in place. </t>
    </r>
  </si>
  <si>
    <t>Verification and Audit reviews were conducted by the Managing Authority during the 2016/17 financial year.  During this period, the verification error rate, recorded reduced from [8.9% to 1.99%].  The introduction of improved policies and procedures contributed to reducing the error rate.  All issues and recommendations highlighted in these reviews have been resolved.</t>
  </si>
  <si>
    <t>Events after the reporting period</t>
  </si>
  <si>
    <t>Date the accounts were authorised for issue by the Chief Financial Officer</t>
  </si>
  <si>
    <t>Under Regulations 9 &amp; 10 of the Local Government (Accounts and Audit) Regulations (Northern Ireland) 2015, the Chief Financial Officer is responsible for the preparation of the Joint Committee’s Statement of Accounts in the form directed by the Department for Communities.</t>
  </si>
  <si>
    <t>observe the Accounts Direction issued by the Department for Communities including compliance with the Code of Practice on Local Authority Accounting in the United Kingdom as amended and augmented from time to time as appropriate, and;</t>
  </si>
  <si>
    <t>31st March 2019</t>
  </si>
  <si>
    <t>2018/19</t>
  </si>
  <si>
    <t>1st April 2018</t>
  </si>
  <si>
    <t>Pamela McCreedy</t>
  </si>
  <si>
    <t xml:space="preserve">Pamela McCreedy </t>
  </si>
  <si>
    <t>does not reflect compliance with the Code of Practice on Local Authority Accounting in the United Kingdom 2018-19,</t>
  </si>
  <si>
    <t>31st March 2020</t>
  </si>
  <si>
    <t>2019/20</t>
  </si>
  <si>
    <t>1st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</si>
</sst>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_ ;\-#,##0\ "/>
  </numFmts>
  <fonts count="42" x14ac:knownFonts="1">
    <font>
      <sz val="10"/>
      <name val="Calibri"/>
    </font>
    <font>
      <sz val="10"/>
      <name val="Calibri"/>
    </font>
    <font>
      <sz val="12"/>
      <name val="Calibri"/>
      <family val="2"/>
    </font>
    <font>
      <sz val="10"/>
      <name val="Calibri"/>
      <family val="2"/>
    </font>
    <font>
      <sz val="11"/>
      <name val="Calibri"/>
      <family val="2"/>
    </font>
    <font>
      <sz val="8"/>
      <name val="Calibri"/>
      <family val="2"/>
    </font>
    <font>
      <sz val="11"/>
      <name val="Calibri"/>
      <family val="2"/>
    </font>
    <font>
      <sz val="11"/>
      <color indexed="8"/>
      <name val="Calibri"/>
      <family val="2"/>
    </font>
    <font>
      <b/>
      <sz val="14"/>
      <name val="Calibri"/>
      <family val="2"/>
    </font>
    <font>
      <b/>
      <sz val="12"/>
      <name val="Calibri"/>
      <family val="2"/>
    </font>
    <font>
      <sz val="14"/>
      <name val="Calibri"/>
      <family val="2"/>
    </font>
    <font>
      <i/>
      <sz val="11"/>
      <color indexed="8"/>
      <name val="Calibri"/>
      <family val="2"/>
    </font>
    <font>
      <b/>
      <sz val="11"/>
      <color indexed="8"/>
      <name val="Calibri"/>
      <family val="2"/>
    </font>
    <font>
      <b/>
      <sz val="12"/>
      <color indexed="8"/>
      <name val="Calibri"/>
      <family val="2"/>
    </font>
    <font>
      <b/>
      <sz val="11"/>
      <name val="Calibri"/>
      <family val="2"/>
    </font>
    <font>
      <sz val="12"/>
      <color indexed="8"/>
      <name val="Symbol"/>
      <family val="1"/>
      <charset val="2"/>
    </font>
    <font>
      <sz val="11"/>
      <color indexed="63"/>
      <name val="Consolas"/>
      <family val="3"/>
    </font>
    <font>
      <b/>
      <sz val="11"/>
      <name val="Calibri"/>
      <family val="2"/>
    </font>
    <font>
      <b/>
      <sz val="14"/>
      <name val="Calibri"/>
      <family val="2"/>
    </font>
    <font>
      <sz val="7"/>
      <name val="Times New Roman"/>
      <family val="1"/>
    </font>
    <font>
      <sz val="11"/>
      <name val="Courier New"/>
      <family val="3"/>
    </font>
    <font>
      <sz val="12"/>
      <name val="Arial"/>
      <family val="2"/>
    </font>
    <font>
      <sz val="11"/>
      <name val="Arial"/>
      <family val="2"/>
    </font>
    <font>
      <b/>
      <sz val="10"/>
      <name val="Calibri"/>
      <family val="2"/>
    </font>
    <font>
      <sz val="18"/>
      <color indexed="61"/>
      <name val="Calibri"/>
      <family val="2"/>
    </font>
    <font>
      <sz val="10.5"/>
      <name val="Arial"/>
      <family val="2"/>
    </font>
    <font>
      <sz val="8"/>
      <name val="Arial"/>
      <family val="2"/>
    </font>
    <font>
      <sz val="11"/>
      <color indexed="12"/>
      <name val="Calibri"/>
      <family val="2"/>
    </font>
    <font>
      <sz val="12"/>
      <color indexed="61"/>
      <name val="Calibri"/>
      <family val="2"/>
    </font>
    <font>
      <sz val="10"/>
      <color indexed="61"/>
      <name val="Calibri"/>
      <family val="2"/>
    </font>
    <font>
      <sz val="10"/>
      <color indexed="12"/>
      <name val="Calibri"/>
      <family val="2"/>
    </font>
    <font>
      <sz val="12"/>
      <color indexed="12"/>
      <name val="Calibri"/>
      <family val="2"/>
    </font>
    <font>
      <sz val="12"/>
      <color indexed="12"/>
      <name val="Arial"/>
      <family val="2"/>
    </font>
    <font>
      <sz val="10"/>
      <color indexed="12"/>
      <name val="Calibri"/>
      <family val="2"/>
    </font>
    <font>
      <sz val="12"/>
      <name val="Calibri"/>
      <family val="2"/>
    </font>
    <font>
      <sz val="14"/>
      <color indexed="12"/>
      <name val="Calibri"/>
      <family val="2"/>
    </font>
    <font>
      <u/>
      <sz val="10"/>
      <color indexed="12"/>
      <name val="Calibri"/>
      <family val="2"/>
    </font>
    <font>
      <b/>
      <sz val="8"/>
      <name val="Calibri"/>
      <family val="2"/>
    </font>
    <font>
      <i/>
      <sz val="12"/>
      <name val="Calibri"/>
      <family val="2"/>
    </font>
    <font>
      <b/>
      <u/>
      <sz val="12"/>
      <name val="Calibri"/>
      <family val="2"/>
    </font>
    <font>
      <sz val="11"/>
      <color rgb="FF0000FF"/>
      <name val="Calibri"/>
      <family val="2"/>
    </font>
    <font>
      <b/>
      <sz val="20"/>
      <color rgb="FF7030A0"/>
      <name val="Calibri"/>
      <family val="2"/>
    </font>
  </fonts>
  <fills count="7">
    <fill>
      <patternFill patternType="none"/>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rgb="FF00FF00"/>
        <bgColor indexed="64"/>
      </patternFill>
    </fill>
    <fill>
      <patternFill patternType="solid">
        <fgColor rgb="FFFFFF00"/>
        <bgColor indexed="64"/>
      </patternFill>
    </fill>
  </fills>
  <borders count="11">
    <border>
      <left/>
      <right/>
      <top/>
      <bottom/>
      <diagonal/>
    </border>
    <border>
      <left/>
      <right/>
      <top/>
      <bottom style="thick">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36" fillId="0" borderId="0" applyNumberFormat="0" applyFill="0" applyBorder="0" applyAlignment="0" applyProtection="0">
      <alignment vertical="top"/>
      <protection locked="0"/>
    </xf>
  </cellStyleXfs>
  <cellXfs count="264">
    <xf numFmtId="0" fontId="0" fillId="0" borderId="0" xfId="0"/>
    <xf numFmtId="0" fontId="0" fillId="0" borderId="0" xfId="0" applyAlignment="1">
      <alignment wrapText="1"/>
    </xf>
    <xf numFmtId="0" fontId="4" fillId="0" borderId="0" xfId="0" applyFont="1"/>
    <xf numFmtId="0" fontId="8" fillId="0" borderId="0" xfId="0" applyFont="1"/>
    <xf numFmtId="0" fontId="9" fillId="0" borderId="0" xfId="0" applyFont="1"/>
    <xf numFmtId="0" fontId="6" fillId="0" borderId="0" xfId="0" applyFont="1"/>
    <xf numFmtId="0" fontId="6" fillId="0" borderId="0" xfId="0" applyFont="1" applyAlignment="1">
      <alignment horizontal="right"/>
    </xf>
    <xf numFmtId="0" fontId="6" fillId="0" borderId="0" xfId="0" applyFont="1" applyAlignment="1">
      <alignment horizontal="left"/>
    </xf>
    <xf numFmtId="0" fontId="15" fillId="0" borderId="0" xfId="0" applyFont="1" applyAlignment="1">
      <alignment horizontal="center" vertical="top"/>
    </xf>
    <xf numFmtId="0" fontId="0" fillId="0" borderId="0" xfId="0" applyAlignment="1">
      <alignment horizontal="center" vertical="top"/>
    </xf>
    <xf numFmtId="0" fontId="6" fillId="0" borderId="0" xfId="0" applyFont="1" applyAlignment="1">
      <alignment wrapText="1"/>
    </xf>
    <xf numFmtId="0" fontId="0" fillId="0" borderId="0" xfId="0" applyAlignment="1">
      <alignment horizontal="center"/>
    </xf>
    <xf numFmtId="0" fontId="14" fillId="0" borderId="0" xfId="0" applyFont="1"/>
    <xf numFmtId="0" fontId="16" fillId="0" borderId="0" xfId="0" applyFont="1" applyAlignment="1">
      <alignment horizontal="left" vertical="top" indent="1"/>
    </xf>
    <xf numFmtId="49" fontId="6" fillId="0" borderId="0" xfId="0" applyNumberFormat="1" applyFont="1"/>
    <xf numFmtId="43" fontId="6" fillId="0" borderId="0" xfId="1" applyFont="1" applyAlignment="1">
      <alignment horizontal="right"/>
    </xf>
    <xf numFmtId="164" fontId="6" fillId="0" borderId="0" xfId="1" applyNumberFormat="1" applyFont="1"/>
    <xf numFmtId="164" fontId="6" fillId="0" borderId="0" xfId="0" applyNumberFormat="1" applyFont="1"/>
    <xf numFmtId="164" fontId="6" fillId="0" borderId="0" xfId="0" applyNumberFormat="1" applyFont="1" applyAlignment="1">
      <alignment horizontal="right"/>
    </xf>
    <xf numFmtId="0" fontId="17" fillId="0" borderId="0" xfId="0" applyFont="1"/>
    <xf numFmtId="0" fontId="17" fillId="0" borderId="0" xfId="0" applyFont="1" applyAlignment="1">
      <alignment horizontal="center"/>
    </xf>
    <xf numFmtId="0" fontId="17" fillId="0" borderId="0" xfId="0" applyFont="1" applyAlignment="1">
      <alignment horizontal="right"/>
    </xf>
    <xf numFmtId="0" fontId="6" fillId="0" borderId="0" xfId="0" applyFont="1" applyAlignment="1">
      <alignment horizontal="center"/>
    </xf>
    <xf numFmtId="0" fontId="17" fillId="0" borderId="0" xfId="0" applyFont="1" applyAlignment="1">
      <alignment horizontal="left"/>
    </xf>
    <xf numFmtId="43" fontId="6" fillId="0" borderId="0" xfId="1" applyFont="1"/>
    <xf numFmtId="164" fontId="6" fillId="0" borderId="0" xfId="1" applyNumberFormat="1" applyFont="1" applyBorder="1"/>
    <xf numFmtId="0" fontId="14" fillId="0" borderId="0" xfId="0" applyFont="1" applyAlignment="1">
      <alignment horizontal="left"/>
    </xf>
    <xf numFmtId="165" fontId="4" fillId="0" borderId="0" xfId="0" applyNumberFormat="1" applyFont="1"/>
    <xf numFmtId="0" fontId="14" fillId="0" borderId="0" xfId="0" applyFont="1" applyAlignment="1">
      <alignment horizontal="center"/>
    </xf>
    <xf numFmtId="0" fontId="18" fillId="0" borderId="0" xfId="0" applyFont="1"/>
    <xf numFmtId="0" fontId="0" fillId="0" borderId="0" xfId="0" applyAlignment="1"/>
    <xf numFmtId="0" fontId="4" fillId="0" borderId="0" xfId="0" applyFont="1" applyAlignment="1"/>
    <xf numFmtId="0" fontId="6" fillId="0" borderId="0" xfId="0" applyFont="1" applyAlignment="1"/>
    <xf numFmtId="0" fontId="8" fillId="0" borderId="0" xfId="0" applyFont="1" applyAlignment="1"/>
    <xf numFmtId="0" fontId="7" fillId="0" borderId="0" xfId="0" applyFont="1" applyAlignment="1">
      <alignment horizontal="justify"/>
    </xf>
    <xf numFmtId="0" fontId="10" fillId="0" borderId="0" xfId="0" applyFont="1" applyAlignment="1"/>
    <xf numFmtId="0" fontId="3" fillId="0" borderId="0" xfId="0" applyFont="1" applyAlignment="1"/>
    <xf numFmtId="0" fontId="0" fillId="0" borderId="0" xfId="0" applyAlignment="1">
      <alignment horizontal="justify" vertical="top"/>
    </xf>
    <xf numFmtId="0" fontId="14" fillId="0" borderId="0" xfId="0" applyFont="1" applyAlignment="1"/>
    <xf numFmtId="0" fontId="8" fillId="0" borderId="1" xfId="0" applyFont="1" applyBorder="1" applyAlignment="1"/>
    <xf numFmtId="0" fontId="0" fillId="0" borderId="1" xfId="0" applyBorder="1" applyAlignment="1"/>
    <xf numFmtId="0" fontId="15" fillId="0" borderId="0" xfId="0" applyFont="1" applyAlignment="1">
      <alignment horizontal="left" vertical="top"/>
    </xf>
    <xf numFmtId="0" fontId="22" fillId="0" borderId="0" xfId="0" applyFont="1"/>
    <xf numFmtId="0" fontId="20" fillId="0" borderId="0" xfId="0" applyFont="1" applyAlignment="1">
      <alignment horizontal="right" vertical="top"/>
    </xf>
    <xf numFmtId="0" fontId="14" fillId="0" borderId="0" xfId="0" applyFont="1" applyAlignment="1">
      <alignment horizontal="right"/>
    </xf>
    <xf numFmtId="164" fontId="14" fillId="0" borderId="0" xfId="1" applyNumberFormat="1" applyFont="1" applyAlignment="1">
      <alignment horizontal="right"/>
    </xf>
    <xf numFmtId="0" fontId="0" fillId="0" borderId="0" xfId="0" applyAlignment="1">
      <alignment horizontal="left"/>
    </xf>
    <xf numFmtId="0" fontId="8" fillId="0" borderId="1" xfId="0" applyFont="1" applyBorder="1" applyAlignment="1">
      <alignment horizontal="right"/>
    </xf>
    <xf numFmtId="0" fontId="23" fillId="0" borderId="0" xfId="0" applyFont="1" applyAlignment="1">
      <alignment horizontal="center"/>
    </xf>
    <xf numFmtId="0" fontId="8" fillId="0" borderId="1" xfId="0" applyFont="1" applyBorder="1"/>
    <xf numFmtId="164" fontId="14" fillId="0" borderId="0" xfId="1" applyNumberFormat="1" applyFont="1" applyAlignment="1">
      <alignment horizontal="right" wrapText="1"/>
    </xf>
    <xf numFmtId="0" fontId="0" fillId="0" borderId="1" xfId="0" applyBorder="1"/>
    <xf numFmtId="0" fontId="7" fillId="0" borderId="0" xfId="0" applyFont="1"/>
    <xf numFmtId="0" fontId="4" fillId="0" borderId="0" xfId="0" applyFont="1" applyAlignment="1">
      <alignment horizontal="justify" wrapText="1"/>
    </xf>
    <xf numFmtId="0" fontId="4" fillId="0" borderId="0" xfId="0" applyFont="1" applyAlignment="1">
      <alignment wrapText="1"/>
    </xf>
    <xf numFmtId="0" fontId="21" fillId="0" borderId="0" xfId="0" applyFont="1" applyAlignment="1">
      <alignment horizontal="left"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21" fillId="0" borderId="0" xfId="0" applyFont="1" applyAlignment="1">
      <alignment horizontal="left" vertical="top"/>
    </xf>
    <xf numFmtId="0" fontId="21" fillId="0" borderId="0" xfId="0" applyFont="1" applyFill="1" applyAlignment="1">
      <alignment vertical="top" wrapText="1"/>
    </xf>
    <xf numFmtId="0" fontId="21" fillId="0" borderId="0" xfId="0" applyNumberFormat="1" applyFont="1" applyFill="1" applyAlignment="1">
      <alignment vertical="top" wrapText="1"/>
    </xf>
    <xf numFmtId="0" fontId="21" fillId="0" borderId="0" xfId="0" applyFont="1" applyFill="1" applyAlignment="1">
      <alignment horizontal="center" vertical="top" wrapText="1"/>
    </xf>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applyFill="1" applyAlignment="1">
      <alignment horizontal="center" vertical="top"/>
    </xf>
    <xf numFmtId="0" fontId="22" fillId="0"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Alignment="1">
      <alignment horizontal="right" vertical="top"/>
    </xf>
    <xf numFmtId="0" fontId="4" fillId="0" borderId="0" xfId="0" applyFont="1" applyFill="1" applyAlignment="1">
      <alignment vertical="top" wrapText="1"/>
    </xf>
    <xf numFmtId="0" fontId="4" fillId="0" borderId="0" xfId="0" applyFont="1" applyFill="1" applyAlignment="1"/>
    <xf numFmtId="0" fontId="4" fillId="0" borderId="0" xfId="0" applyFont="1" applyFill="1" applyAlignment="1">
      <alignment horizontal="left" vertical="top" wrapText="1"/>
    </xf>
    <xf numFmtId="0" fontId="7" fillId="0" borderId="0" xfId="0" applyFont="1" applyAlignment="1">
      <alignment horizontal="center" vertical="top"/>
    </xf>
    <xf numFmtId="0" fontId="21" fillId="0" borderId="0" xfId="0" applyFont="1" applyFill="1" applyAlignment="1">
      <alignment horizontal="left" vertical="top"/>
    </xf>
    <xf numFmtId="0" fontId="9" fillId="0" borderId="0" xfId="0" applyFont="1" applyAlignment="1">
      <alignment horizontal="left" vertical="top"/>
    </xf>
    <xf numFmtId="0" fontId="30" fillId="0" borderId="0" xfId="0" applyFont="1" applyAlignment="1"/>
    <xf numFmtId="0" fontId="2" fillId="0" borderId="0" xfId="0" applyNumberFormat="1" applyFont="1" applyFill="1" applyAlignment="1">
      <alignment vertical="top" wrapText="1"/>
    </xf>
    <xf numFmtId="0" fontId="31" fillId="0" borderId="0" xfId="0" applyFont="1" applyFill="1" applyAlignment="1">
      <alignment vertical="top" wrapText="1"/>
    </xf>
    <xf numFmtId="0" fontId="27" fillId="0" borderId="0" xfId="0" applyFont="1" applyFill="1" applyAlignment="1">
      <alignment vertical="top" wrapText="1"/>
    </xf>
    <xf numFmtId="0" fontId="31" fillId="0" borderId="0" xfId="0" applyNumberFormat="1" applyFont="1" applyFill="1" applyAlignment="1">
      <alignment vertical="top" wrapText="1"/>
    </xf>
    <xf numFmtId="0" fontId="32" fillId="0" borderId="0" xfId="0" applyNumberFormat="1" applyFont="1" applyFill="1" applyAlignment="1">
      <alignment vertical="top" wrapText="1"/>
    </xf>
    <xf numFmtId="0" fontId="27" fillId="0" borderId="0" xfId="0" applyFont="1" applyAlignment="1">
      <alignment horizontal="left" vertical="top"/>
    </xf>
    <xf numFmtId="165" fontId="6" fillId="0" borderId="0" xfId="0" applyNumberFormat="1" applyFont="1"/>
    <xf numFmtId="0" fontId="34" fillId="0" borderId="0" xfId="0" applyFont="1"/>
    <xf numFmtId="0" fontId="6" fillId="0" borderId="0" xfId="0" applyFont="1" applyAlignment="1">
      <alignment horizontal="center" wrapText="1"/>
    </xf>
    <xf numFmtId="0" fontId="36" fillId="0" borderId="0" xfId="2" applyAlignment="1" applyProtection="1"/>
    <xf numFmtId="0" fontId="14" fillId="0" borderId="0" xfId="0" applyFont="1" applyAlignment="1">
      <alignment wrapText="1"/>
    </xf>
    <xf numFmtId="0" fontId="2" fillId="0" borderId="0" xfId="0" applyFont="1"/>
    <xf numFmtId="0" fontId="2" fillId="0" borderId="0" xfId="0" applyFont="1" applyAlignment="1">
      <alignment horizontal="right"/>
    </xf>
    <xf numFmtId="3" fontId="6" fillId="0" borderId="0" xfId="1" applyNumberFormat="1" applyFont="1"/>
    <xf numFmtId="3" fontId="6" fillId="0" borderId="2" xfId="1" applyNumberFormat="1" applyFont="1" applyBorder="1"/>
    <xf numFmtId="3" fontId="6" fillId="0" borderId="0" xfId="0" applyNumberFormat="1" applyFont="1" applyAlignment="1">
      <alignment horizontal="right"/>
    </xf>
    <xf numFmtId="3" fontId="6" fillId="0" borderId="0" xfId="1" applyNumberFormat="1" applyFont="1" applyAlignment="1">
      <alignment horizontal="right"/>
    </xf>
    <xf numFmtId="3" fontId="6" fillId="0" borderId="3" xfId="1" applyNumberFormat="1" applyFont="1" applyBorder="1" applyAlignment="1">
      <alignment horizontal="right"/>
    </xf>
    <xf numFmtId="3" fontId="6" fillId="0" borderId="2" xfId="1" applyNumberFormat="1" applyFont="1" applyBorder="1" applyAlignment="1">
      <alignment horizontal="right"/>
    </xf>
    <xf numFmtId="3" fontId="6" fillId="0" borderId="0" xfId="0" applyNumberFormat="1" applyFont="1"/>
    <xf numFmtId="3" fontId="6" fillId="0" borderId="2" xfId="0" applyNumberFormat="1" applyFont="1" applyBorder="1"/>
    <xf numFmtId="3" fontId="4" fillId="0" borderId="0" xfId="1" applyNumberFormat="1" applyFont="1" applyAlignment="1">
      <alignment horizontal="right"/>
    </xf>
    <xf numFmtId="166" fontId="6" fillId="0" borderId="0" xfId="1" applyNumberFormat="1" applyFont="1"/>
    <xf numFmtId="166" fontId="6" fillId="0" borderId="2" xfId="1" applyNumberFormat="1" applyFont="1" applyBorder="1"/>
    <xf numFmtId="166" fontId="4" fillId="0" borderId="2" xfId="1" applyNumberFormat="1" applyFont="1" applyBorder="1"/>
    <xf numFmtId="0" fontId="6" fillId="2" borderId="0" xfId="0" applyFont="1" applyFill="1"/>
    <xf numFmtId="49" fontId="6" fillId="2" borderId="0" xfId="0" applyNumberFormat="1" applyFont="1" applyFill="1"/>
    <xf numFmtId="49" fontId="6" fillId="0" borderId="0" xfId="0" applyNumberFormat="1" applyFont="1" applyFill="1"/>
    <xf numFmtId="43" fontId="6" fillId="2" borderId="0" xfId="1" applyFont="1" applyFill="1" applyAlignment="1">
      <alignment horizontal="right"/>
    </xf>
    <xf numFmtId="164" fontId="6" fillId="2" borderId="0" xfId="1" applyNumberFormat="1" applyFont="1" applyFill="1"/>
    <xf numFmtId="164" fontId="6" fillId="2" borderId="0" xfId="0" applyNumberFormat="1" applyFont="1" applyFill="1" applyAlignment="1">
      <alignment horizontal="right"/>
    </xf>
    <xf numFmtId="164" fontId="6" fillId="2" borderId="0" xfId="0" applyNumberFormat="1" applyFont="1" applyFill="1"/>
    <xf numFmtId="164" fontId="6" fillId="2" borderId="0" xfId="1" applyNumberFormat="1" applyFont="1" applyFill="1" applyAlignment="1">
      <alignment horizontal="right"/>
    </xf>
    <xf numFmtId="43" fontId="6" fillId="3" borderId="0" xfId="1" applyFont="1" applyFill="1" applyAlignment="1">
      <alignment horizontal="right"/>
    </xf>
    <xf numFmtId="164" fontId="6" fillId="3" borderId="0" xfId="1" applyNumberFormat="1" applyFont="1" applyFill="1"/>
    <xf numFmtId="164" fontId="6" fillId="3" borderId="0" xfId="0" applyNumberFormat="1" applyFont="1" applyFill="1"/>
    <xf numFmtId="0" fontId="6" fillId="3" borderId="0" xfId="0" applyFont="1" applyFill="1"/>
    <xf numFmtId="0" fontId="6" fillId="3" borderId="0" xfId="0" applyFont="1" applyFill="1" applyAlignment="1">
      <alignment horizontal="right"/>
    </xf>
    <xf numFmtId="164" fontId="6" fillId="3" borderId="0" xfId="0" applyNumberFormat="1" applyFont="1" applyFill="1" applyAlignment="1">
      <alignment horizontal="right"/>
    </xf>
    <xf numFmtId="0" fontId="4" fillId="2" borderId="0" xfId="0" applyFont="1" applyFill="1"/>
    <xf numFmtId="0" fontId="6" fillId="0" borderId="3" xfId="0" applyFont="1" applyBorder="1"/>
    <xf numFmtId="0" fontId="0" fillId="0" borderId="0" xfId="0" applyAlignment="1">
      <alignment vertical="top"/>
    </xf>
    <xf numFmtId="0" fontId="6" fillId="0" borderId="2" xfId="0" applyFont="1" applyBorder="1"/>
    <xf numFmtId="0" fontId="27" fillId="0" borderId="0" xfId="0" applyFont="1" applyAlignment="1"/>
    <xf numFmtId="3" fontId="6" fillId="0" borderId="0" xfId="1" applyNumberFormat="1" applyFont="1" applyBorder="1"/>
    <xf numFmtId="0" fontId="4" fillId="0" borderId="0" xfId="0" applyFont="1" applyAlignment="1">
      <alignment horizontal="justify" vertical="top" wrapText="1"/>
    </xf>
    <xf numFmtId="0" fontId="8" fillId="0" borderId="0" xfId="0" applyFont="1" applyAlignment="1">
      <alignment vertical="top"/>
    </xf>
    <xf numFmtId="0" fontId="9" fillId="0" borderId="0" xfId="0" applyFont="1" applyAlignment="1">
      <alignment vertical="top"/>
    </xf>
    <xf numFmtId="0" fontId="4" fillId="0" borderId="0" xfId="0" applyFont="1" applyAlignment="1">
      <alignment horizontal="left" vertical="top"/>
    </xf>
    <xf numFmtId="0" fontId="6" fillId="0" borderId="0" xfId="0" applyFont="1" applyAlignment="1">
      <alignment horizontal="left" vertical="top"/>
    </xf>
    <xf numFmtId="0" fontId="0" fillId="0" borderId="0" xfId="0" applyAlignment="1">
      <alignment vertical="top" wrapText="1"/>
    </xf>
    <xf numFmtId="0" fontId="6" fillId="0" borderId="0" xfId="0" quotePrefix="1" applyFont="1" applyAlignment="1">
      <alignment vertical="top"/>
    </xf>
    <xf numFmtId="0" fontId="6" fillId="0" borderId="0" xfId="0" applyFont="1" applyAlignment="1">
      <alignment vertical="top"/>
    </xf>
    <xf numFmtId="0" fontId="6" fillId="0" borderId="0" xfId="0" applyFont="1" applyAlignment="1">
      <alignment horizontal="right" vertical="top"/>
    </xf>
    <xf numFmtId="0" fontId="4" fillId="0" borderId="0" xfId="0" applyFont="1" applyAlignment="1">
      <alignment vertical="top"/>
    </xf>
    <xf numFmtId="0" fontId="7" fillId="0" borderId="0" xfId="0" applyFont="1" applyAlignment="1">
      <alignment horizontal="left" vertical="top"/>
    </xf>
    <xf numFmtId="49" fontId="6" fillId="0" borderId="0" xfId="0" applyNumberFormat="1" applyFont="1" applyAlignment="1">
      <alignment vertical="top"/>
    </xf>
    <xf numFmtId="0" fontId="10" fillId="0" borderId="0" xfId="0" applyFont="1" applyAlignment="1">
      <alignment vertical="top"/>
    </xf>
    <xf numFmtId="0" fontId="14" fillId="0" borderId="0" xfId="0" applyFont="1" applyAlignment="1">
      <alignment vertical="top"/>
    </xf>
    <xf numFmtId="0" fontId="4" fillId="0" borderId="0" xfId="0" quotePrefix="1" applyFont="1" applyAlignment="1">
      <alignment horizontal="left" vertical="top"/>
    </xf>
    <xf numFmtId="0" fontId="0" fillId="0" borderId="0" xfId="0" quotePrefix="1" applyAlignment="1">
      <alignment vertical="top"/>
    </xf>
    <xf numFmtId="0" fontId="8" fillId="0" borderId="0" xfId="0" quotePrefix="1" applyFont="1" applyAlignment="1"/>
    <xf numFmtId="0" fontId="15" fillId="0" borderId="0" xfId="0" quotePrefix="1" applyFont="1" applyAlignment="1">
      <alignment horizontal="center" vertical="top"/>
    </xf>
    <xf numFmtId="0" fontId="4" fillId="0" borderId="0" xfId="0" quotePrefix="1" applyFont="1" applyAlignment="1">
      <alignment horizontal="justify" vertical="top" wrapText="1"/>
    </xf>
    <xf numFmtId="0" fontId="4" fillId="0" borderId="0" xfId="0" quotePrefix="1" applyFont="1" applyAlignment="1">
      <alignment vertical="top"/>
    </xf>
    <xf numFmtId="0" fontId="7" fillId="0" borderId="0" xfId="0" quotePrefix="1" applyFont="1" applyAlignment="1">
      <alignment horizontal="justify" vertical="top" wrapText="1"/>
    </xf>
    <xf numFmtId="0" fontId="6" fillId="0" borderId="0" xfId="0" applyFont="1" applyFill="1" applyAlignment="1">
      <alignment horizontal="right" wrapText="1"/>
    </xf>
    <xf numFmtId="164" fontId="6" fillId="0" borderId="0" xfId="1" applyNumberFormat="1" applyFont="1" applyFill="1"/>
    <xf numFmtId="164" fontId="6" fillId="0" borderId="0" xfId="1" applyNumberFormat="1" applyFont="1" applyFill="1" applyAlignment="1">
      <alignment horizontal="right"/>
    </xf>
    <xf numFmtId="164" fontId="6" fillId="0" borderId="0" xfId="1" applyNumberFormat="1" applyFont="1" applyFill="1" applyAlignment="1">
      <alignment wrapText="1"/>
    </xf>
    <xf numFmtId="164" fontId="6" fillId="3" borderId="0" xfId="1" applyNumberFormat="1" applyFont="1" applyFill="1" applyAlignment="1">
      <alignment horizontal="right"/>
    </xf>
    <xf numFmtId="0" fontId="6" fillId="0" borderId="0" xfId="0" applyFont="1" applyFill="1"/>
    <xf numFmtId="0" fontId="4" fillId="3" borderId="0" xfId="0" applyFont="1" applyFill="1"/>
    <xf numFmtId="164" fontId="6" fillId="0" borderId="0" xfId="1" applyNumberFormat="1" applyFont="1" applyAlignment="1">
      <alignment horizontal="right"/>
    </xf>
    <xf numFmtId="0" fontId="14" fillId="2" borderId="0" xfId="0" applyFont="1" applyFill="1"/>
    <xf numFmtId="0" fontId="6" fillId="0" borderId="0" xfId="0" applyFont="1" applyFill="1" applyAlignment="1">
      <alignment horizontal="right"/>
    </xf>
    <xf numFmtId="3" fontId="5" fillId="0" borderId="0" xfId="1" applyNumberFormat="1" applyFont="1"/>
    <xf numFmtId="3" fontId="5" fillId="0" borderId="0" xfId="0" applyNumberFormat="1" applyFont="1"/>
    <xf numFmtId="3" fontId="5" fillId="0" borderId="2" xfId="0" applyNumberFormat="1" applyFont="1" applyBorder="1"/>
    <xf numFmtId="3" fontId="5" fillId="0" borderId="0" xfId="0" applyNumberFormat="1" applyFont="1" applyBorder="1"/>
    <xf numFmtId="0" fontId="5" fillId="0" borderId="0" xfId="0" applyFont="1"/>
    <xf numFmtId="0" fontId="5" fillId="0" borderId="0" xfId="0" applyFont="1" applyAlignment="1">
      <alignment horizontal="right" wrapText="1"/>
    </xf>
    <xf numFmtId="0" fontId="5" fillId="0" borderId="0" xfId="0" applyFont="1" applyAlignment="1">
      <alignment horizontal="right"/>
    </xf>
    <xf numFmtId="3" fontId="5" fillId="0" borderId="2" xfId="1" applyNumberFormat="1" applyFont="1" applyBorder="1"/>
    <xf numFmtId="43" fontId="5" fillId="0" borderId="0" xfId="0" applyNumberFormat="1" applyFont="1" applyAlignment="1">
      <alignment horizontal="right" wrapText="1"/>
    </xf>
    <xf numFmtId="0" fontId="37" fillId="0" borderId="0" xfId="0" applyFont="1"/>
    <xf numFmtId="0" fontId="5" fillId="0" borderId="0" xfId="0" applyFont="1" applyAlignment="1">
      <alignment wrapText="1"/>
    </xf>
    <xf numFmtId="0" fontId="6" fillId="0" borderId="0" xfId="0" applyFont="1" applyFill="1" applyAlignment="1">
      <alignment wrapText="1"/>
    </xf>
    <xf numFmtId="0" fontId="30" fillId="0" borderId="0" xfId="2" applyFont="1" applyAlignment="1" applyProtection="1"/>
    <xf numFmtId="0" fontId="14" fillId="0" borderId="0" xfId="0" applyFont="1" applyAlignment="1">
      <alignment horizontal="right" wrapText="1"/>
    </xf>
    <xf numFmtId="3" fontId="4" fillId="0" borderId="2" xfId="1" applyNumberFormat="1" applyFont="1" applyBorder="1" applyAlignment="1">
      <alignment horizontal="right"/>
    </xf>
    <xf numFmtId="164" fontId="6" fillId="0" borderId="4" xfId="1" applyNumberFormat="1" applyFont="1" applyBorder="1"/>
    <xf numFmtId="0" fontId="4" fillId="0" borderId="0" xfId="0" applyFont="1" applyAlignment="1">
      <alignment vertical="top" wrapText="1"/>
    </xf>
    <xf numFmtId="0" fontId="6" fillId="5" borderId="0" xfId="0" applyFont="1" applyFill="1"/>
    <xf numFmtId="0" fontId="40" fillId="0" borderId="0" xfId="0" applyFont="1" applyAlignment="1"/>
    <xf numFmtId="0" fontId="2" fillId="0" borderId="0" xfId="0" quotePrefix="1" applyFont="1" applyAlignment="1">
      <alignment horizontal="center" vertical="top"/>
    </xf>
    <xf numFmtId="0" fontId="34" fillId="0" borderId="0" xfId="0" applyFont="1" applyAlignment="1">
      <alignment horizontal="center"/>
    </xf>
    <xf numFmtId="0" fontId="2" fillId="0" borderId="0" xfId="0" applyFont="1" applyAlignment="1">
      <alignment horizontal="center"/>
    </xf>
    <xf numFmtId="0" fontId="34" fillId="0" borderId="0" xfId="0" applyFont="1" applyAlignment="1">
      <alignment horizontal="center" vertical="top"/>
    </xf>
    <xf numFmtId="0" fontId="2" fillId="0" borderId="0" xfId="0" quotePrefix="1" applyFont="1" applyAlignment="1">
      <alignment horizontal="center"/>
    </xf>
    <xf numFmtId="0" fontId="39" fillId="0" borderId="0" xfId="0" applyFont="1"/>
    <xf numFmtId="0" fontId="41" fillId="0" borderId="0" xfId="0" applyFont="1"/>
    <xf numFmtId="0" fontId="4" fillId="0" borderId="0" xfId="0" quotePrefix="1" applyFont="1" applyAlignment="1">
      <alignment vertical="top" wrapText="1"/>
    </xf>
    <xf numFmtId="0" fontId="40" fillId="0" borderId="0" xfId="0" applyFont="1" applyAlignment="1">
      <alignment vertical="top"/>
    </xf>
    <xf numFmtId="49" fontId="4" fillId="2" borderId="0" xfId="0" applyNumberFormat="1" applyFont="1" applyFill="1"/>
    <xf numFmtId="0" fontId="14" fillId="0" borderId="0" xfId="0" applyFont="1" applyAlignment="1">
      <alignment horizontal="justify" vertical="top" wrapText="1"/>
    </xf>
    <xf numFmtId="0" fontId="14" fillId="0" borderId="0" xfId="0" applyFont="1" applyAlignment="1">
      <alignment horizontal="justify" wrapText="1"/>
    </xf>
    <xf numFmtId="0" fontId="8" fillId="0" borderId="0" xfId="0" applyFont="1" applyAlignment="1">
      <alignment vertical="top" wrapText="1"/>
    </xf>
    <xf numFmtId="0" fontId="2" fillId="0" borderId="0" xfId="0" applyFont="1" applyAlignment="1">
      <alignment horizontal="center" vertical="top" wrapText="1"/>
    </xf>
    <xf numFmtId="0" fontId="34" fillId="0" borderId="0" xfId="0" applyFont="1" applyAlignment="1">
      <alignment horizontal="center" vertical="center" wrapText="1"/>
    </xf>
    <xf numFmtId="0" fontId="34" fillId="0" borderId="0" xfId="0" applyFont="1" applyAlignment="1">
      <alignment horizontal="center" vertical="top" wrapText="1"/>
    </xf>
    <xf numFmtId="0" fontId="9" fillId="0" borderId="0" xfId="0" quotePrefix="1" applyFont="1" applyAlignment="1">
      <alignment vertical="top"/>
    </xf>
    <xf numFmtId="0" fontId="9" fillId="0" borderId="0" xfId="0" quotePrefix="1" applyFont="1" applyAlignment="1">
      <alignment horizontal="left" vertical="top"/>
    </xf>
    <xf numFmtId="0" fontId="9" fillId="0" borderId="0" xfId="0" quotePrefix="1" applyFont="1" applyAlignment="1">
      <alignment vertical="top" wrapText="1"/>
    </xf>
    <xf numFmtId="0" fontId="14" fillId="0" borderId="0" xfId="0" quotePrefix="1" applyFont="1" applyAlignment="1">
      <alignment vertical="top" wrapText="1"/>
    </xf>
    <xf numFmtId="0" fontId="12" fillId="0" borderId="0" xfId="0" quotePrefix="1" applyFont="1" applyAlignment="1">
      <alignment horizontal="justify" vertical="top" wrapText="1"/>
    </xf>
    <xf numFmtId="0" fontId="12" fillId="0" borderId="0" xfId="0" quotePrefix="1" applyFont="1" applyAlignment="1">
      <alignment vertical="top" wrapText="1"/>
    </xf>
    <xf numFmtId="0" fontId="13" fillId="0" borderId="0" xfId="0" quotePrefix="1" applyFont="1" applyAlignment="1">
      <alignment horizontal="justify" wrapText="1"/>
    </xf>
    <xf numFmtId="0" fontId="14" fillId="0" borderId="0" xfId="0" quotePrefix="1" applyFont="1" applyAlignment="1">
      <alignment vertical="top"/>
    </xf>
    <xf numFmtId="0" fontId="2" fillId="0" borderId="0" xfId="0" applyFont="1" applyAlignment="1">
      <alignment horizontal="left" vertical="top" wrapText="1"/>
    </xf>
    <xf numFmtId="0" fontId="34" fillId="0" borderId="0" xfId="0" applyFont="1" applyAlignment="1">
      <alignment horizontal="left" vertical="top" wrapText="1"/>
    </xf>
    <xf numFmtId="0" fontId="2" fillId="0" borderId="0" xfId="0" applyFont="1" applyAlignment="1">
      <alignment horizontal="left" vertical="center" wrapText="1"/>
    </xf>
    <xf numFmtId="0" fontId="34" fillId="0" borderId="0" xfId="0" applyFont="1" applyAlignment="1">
      <alignment horizontal="left" vertical="center" wrapText="1"/>
    </xf>
    <xf numFmtId="0" fontId="38" fillId="0" borderId="5" xfId="0" applyFont="1" applyBorder="1" applyAlignment="1">
      <alignment horizontal="center"/>
    </xf>
    <xf numFmtId="0" fontId="38" fillId="0" borderId="0" xfId="0" applyFont="1" applyBorder="1" applyAlignment="1">
      <alignment horizontal="center"/>
    </xf>
    <xf numFmtId="0" fontId="38" fillId="0" borderId="6" xfId="0" applyFont="1" applyBorder="1" applyAlignment="1">
      <alignment horizontal="center"/>
    </xf>
    <xf numFmtId="0" fontId="38" fillId="0" borderId="7" xfId="0" applyFont="1" applyBorder="1" applyAlignment="1">
      <alignment horizontal="center" wrapText="1"/>
    </xf>
    <xf numFmtId="0" fontId="38" fillId="0" borderId="4" xfId="0" applyFont="1" applyBorder="1" applyAlignment="1">
      <alignment horizontal="center" wrapText="1"/>
    </xf>
    <xf numFmtId="0" fontId="38" fillId="0" borderId="8" xfId="0" applyFont="1" applyBorder="1" applyAlignment="1">
      <alignment horizontal="center" wrapText="1"/>
    </xf>
    <xf numFmtId="0" fontId="2" fillId="6" borderId="0" xfId="0" applyFont="1" applyFill="1" applyAlignment="1">
      <alignment horizontal="left" vertical="top" wrapText="1"/>
    </xf>
    <xf numFmtId="0" fontId="2" fillId="0" borderId="0" xfId="0" applyFont="1" applyAlignment="1">
      <alignment horizontal="left" wrapText="1"/>
    </xf>
    <xf numFmtId="0" fontId="38" fillId="0" borderId="9" xfId="0" applyFont="1" applyFill="1" applyBorder="1" applyAlignment="1">
      <alignment horizontal="center"/>
    </xf>
    <xf numFmtId="0" fontId="38" fillId="0" borderId="3" xfId="0" applyFont="1" applyFill="1" applyBorder="1" applyAlignment="1">
      <alignment horizontal="center"/>
    </xf>
    <xf numFmtId="0" fontId="38" fillId="0" borderId="10" xfId="0" applyFont="1" applyFill="1" applyBorder="1" applyAlignment="1">
      <alignment horizontal="center"/>
    </xf>
    <xf numFmtId="0" fontId="38" fillId="0" borderId="5" xfId="0" applyFont="1" applyBorder="1" applyAlignment="1">
      <alignment horizontal="center" wrapText="1"/>
    </xf>
    <xf numFmtId="0" fontId="38" fillId="0" borderId="0" xfId="0" applyFont="1" applyBorder="1" applyAlignment="1">
      <alignment horizontal="center" wrapText="1"/>
    </xf>
    <xf numFmtId="0" fontId="38" fillId="0" borderId="6" xfId="0" applyFont="1" applyBorder="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vertical="top" wrapText="1"/>
    </xf>
    <xf numFmtId="0" fontId="7" fillId="0" borderId="0" xfId="0" applyFont="1" applyAlignment="1">
      <alignment horizontal="justify" vertical="top" wrapText="1"/>
    </xf>
    <xf numFmtId="0" fontId="0" fillId="0" borderId="0" xfId="0" applyAlignment="1">
      <alignment vertical="top" wrapText="1"/>
    </xf>
    <xf numFmtId="0" fontId="13" fillId="0" borderId="0" xfId="0" applyFont="1" applyAlignment="1">
      <alignment horizontal="justify" wrapText="1"/>
    </xf>
    <xf numFmtId="0" fontId="8" fillId="0" borderId="0" xfId="0" applyFont="1" applyAlignment="1">
      <alignment vertical="top" wrapText="1"/>
    </xf>
    <xf numFmtId="0" fontId="12" fillId="0" borderId="0" xfId="0" applyFont="1" applyAlignment="1">
      <alignment horizontal="justify" wrapText="1"/>
    </xf>
    <xf numFmtId="0" fontId="7" fillId="0" borderId="0" xfId="0" applyFont="1" applyAlignment="1">
      <alignment horizontal="justify" wrapText="1"/>
    </xf>
    <xf numFmtId="0" fontId="12"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vertical="top" wrapText="1"/>
    </xf>
    <xf numFmtId="0" fontId="0" fillId="0" borderId="0" xfId="0" applyAlignment="1">
      <alignment horizontal="justify" vertical="top" wrapText="1"/>
    </xf>
    <xf numFmtId="0" fontId="14" fillId="0" borderId="0" xfId="0" applyFont="1" applyAlignment="1">
      <alignment vertical="top" wrapText="1"/>
    </xf>
    <xf numFmtId="0" fontId="35" fillId="0" borderId="0" xfId="0" applyFont="1" applyBorder="1" applyAlignment="1">
      <alignment wrapText="1"/>
    </xf>
    <xf numFmtId="0" fontId="35" fillId="0" borderId="0" xfId="0" applyFont="1" applyAlignment="1">
      <alignment wrapText="1"/>
    </xf>
    <xf numFmtId="0" fontId="4" fillId="0" borderId="0" xfId="0" applyFont="1" applyAlignment="1">
      <alignment horizontal="left" vertical="top"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justify" wrapText="1"/>
    </xf>
    <xf numFmtId="0" fontId="4" fillId="0" borderId="0" xfId="0" applyFont="1" applyAlignment="1">
      <alignment wrapText="1"/>
    </xf>
    <xf numFmtId="0" fontId="7" fillId="0" borderId="0" xfId="0" applyFont="1" applyAlignment="1">
      <alignment horizontal="left" vertical="top" wrapText="1"/>
    </xf>
    <xf numFmtId="0" fontId="14" fillId="0" borderId="0" xfId="0" applyFont="1" applyAlignment="1">
      <alignment horizontal="justify" wrapText="1"/>
    </xf>
    <xf numFmtId="0" fontId="4" fillId="0" borderId="0" xfId="0" applyFont="1"/>
    <xf numFmtId="0" fontId="14" fillId="0" borderId="0" xfId="0" applyFont="1" applyAlignment="1">
      <alignment horizontal="justify" vertical="top" wrapText="1"/>
    </xf>
    <xf numFmtId="0" fontId="0" fillId="0" borderId="0" xfId="0" applyAlignment="1">
      <alignment vertical="top"/>
    </xf>
    <xf numFmtId="0" fontId="9" fillId="0" borderId="0" xfId="0" applyFont="1" applyAlignment="1">
      <alignment vertical="top" wrapText="1"/>
    </xf>
    <xf numFmtId="0" fontId="14" fillId="0" borderId="0" xfId="0" applyFont="1" applyFill="1" applyAlignment="1">
      <alignment horizontal="left" vertical="top" wrapText="1"/>
    </xf>
    <xf numFmtId="0" fontId="27" fillId="0" borderId="0" xfId="0" applyFont="1" applyAlignment="1">
      <alignment horizontal="justify" vertical="top" wrapText="1"/>
    </xf>
    <xf numFmtId="0" fontId="33" fillId="0" borderId="0" xfId="0" applyFont="1" applyAlignment="1">
      <alignment vertical="top" wrapText="1"/>
    </xf>
    <xf numFmtId="0" fontId="4" fillId="0" borderId="0" xfId="0" applyFont="1" applyFill="1" applyAlignment="1">
      <alignment vertical="top" wrapText="1"/>
    </xf>
    <xf numFmtId="0" fontId="4" fillId="0" borderId="0" xfId="0" applyFont="1" applyFill="1" applyAlignment="1"/>
    <xf numFmtId="0" fontId="4" fillId="0" borderId="0" xfId="0" applyFont="1" applyFill="1" applyAlignment="1">
      <alignment horizontal="left" vertical="top" wrapText="1"/>
    </xf>
    <xf numFmtId="0" fontId="4" fillId="0" borderId="0" xfId="0" applyFont="1" applyFill="1" applyAlignment="1">
      <alignment horizontal="left" vertical="top"/>
    </xf>
    <xf numFmtId="0" fontId="27" fillId="0" borderId="0" xfId="0" applyFont="1" applyAlignment="1">
      <alignment vertical="top" wrapText="1"/>
    </xf>
    <xf numFmtId="0" fontId="27" fillId="0" borderId="0" xfId="0" applyFont="1" applyAlignment="1">
      <alignment wrapText="1"/>
    </xf>
    <xf numFmtId="0" fontId="14" fillId="0" borderId="0" xfId="0" applyFont="1" applyAlignment="1">
      <alignment wrapText="1"/>
    </xf>
    <xf numFmtId="0" fontId="27" fillId="0" borderId="0" xfId="0" applyFont="1" applyFill="1" applyAlignment="1">
      <alignment vertical="top" wrapText="1"/>
    </xf>
    <xf numFmtId="0" fontId="27" fillId="0" borderId="0" xfId="0" applyFont="1" applyFill="1" applyAlignment="1"/>
    <xf numFmtId="0" fontId="30" fillId="0" borderId="0" xfId="0" applyFont="1" applyAlignment="1">
      <alignment wrapText="1"/>
    </xf>
    <xf numFmtId="0" fontId="27" fillId="0" borderId="0" xfId="0" applyFont="1" applyAlignment="1">
      <alignment horizontal="justify" wrapText="1"/>
    </xf>
    <xf numFmtId="0" fontId="33" fillId="0" borderId="0" xfId="0" applyFont="1" applyAlignment="1">
      <alignment wrapText="1"/>
    </xf>
    <xf numFmtId="0" fontId="12" fillId="0" borderId="0" xfId="0" applyFont="1" applyAlignment="1">
      <alignment horizontal="justify" vertical="top" wrapText="1"/>
    </xf>
    <xf numFmtId="0" fontId="8" fillId="0" borderId="0" xfId="0" applyFont="1" applyAlignment="1">
      <alignment wrapText="1"/>
    </xf>
    <xf numFmtId="0" fontId="14" fillId="0" borderId="0" xfId="0" applyFont="1" applyAlignment="1">
      <alignment horizontal="justify"/>
    </xf>
    <xf numFmtId="0" fontId="4" fillId="0" borderId="0" xfId="0" applyFont="1" applyAlignment="1"/>
    <xf numFmtId="0" fontId="6" fillId="4" borderId="0" xfId="0" applyFont="1" applyFill="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123825</xdr:rowOff>
    </xdr:to>
    <xdr:grpSp>
      <xdr:nvGrpSpPr>
        <xdr:cNvPr id="1235" name="Group 125" descr="Front cover " title="Annnual Financial Statements"/>
        <xdr:cNvGrpSpPr>
          <a:grpSpLocks noChangeAspect="1"/>
        </xdr:cNvGrpSpPr>
      </xdr:nvGrpSpPr>
      <xdr:grpSpPr bwMode="auto">
        <a:xfrm>
          <a:off x="0" y="0"/>
          <a:ext cx="6858000" cy="4206875"/>
          <a:chOff x="0" y="0"/>
          <a:chExt cx="55613" cy="54044"/>
        </a:xfrm>
      </xdr:grpSpPr>
      <xdr:sp macro="" textlink="">
        <xdr:nvSpPr>
          <xdr:cNvPr id="1027" name="Freeform 10"/>
          <xdr:cNvSpPr>
            <a:spLocks/>
          </xdr:cNvSpPr>
        </xdr:nvSpPr>
        <xdr:spPr bwMode="auto">
          <a:xfrm>
            <a:off x="0" y="0"/>
            <a:ext cx="55541" cy="54044"/>
          </a:xfrm>
          <a:custGeom>
            <a:avLst/>
            <a:gdLst>
              <a:gd name="T0" fmla="*/ 0 w 720"/>
              <a:gd name="T1" fmla="*/ 0 h 700"/>
              <a:gd name="T2" fmla="*/ 0 w 720"/>
              <a:gd name="T3" fmla="*/ 4972126 h 700"/>
              <a:gd name="T4" fmla="*/ 872222 w 720"/>
              <a:gd name="T5" fmla="*/ 5134261 h 700"/>
              <a:gd name="T6" fmla="*/ 5557520 w 720"/>
              <a:gd name="T7" fmla="*/ 4972126 h 700"/>
              <a:gd name="T8" fmla="*/ 5557520 w 720"/>
              <a:gd name="T9" fmla="*/ 4763667 h 700"/>
              <a:gd name="T10" fmla="*/ 5557520 w 720"/>
              <a:gd name="T11" fmla="*/ 0 h 700"/>
              <a:gd name="T12" fmla="*/ 0 w 720"/>
              <a:gd name="T13" fmla="*/ 0 h 700"/>
              <a:gd name="T14" fmla="*/ 0 60000 65536"/>
              <a:gd name="T15" fmla="*/ 0 60000 65536"/>
              <a:gd name="T16" fmla="*/ 0 60000 65536"/>
              <a:gd name="T17" fmla="*/ 0 60000 65536"/>
              <a:gd name="T18" fmla="*/ 0 60000 65536"/>
              <a:gd name="T19" fmla="*/ 0 60000 65536"/>
              <a:gd name="T20" fmla="*/ 0 60000 65536"/>
              <a:gd name="T21" fmla="*/ 0 w 720"/>
              <a:gd name="T22" fmla="*/ 0 h 700"/>
              <a:gd name="T23" fmla="*/ 720 w 720"/>
              <a:gd name="T24" fmla="*/ 700 h 7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20" h="700">
                <a:moveTo>
                  <a:pt x="0" y="0"/>
                </a:moveTo>
                <a:cubicBezTo>
                  <a:pt x="0" y="644"/>
                  <a:pt x="0" y="644"/>
                  <a:pt x="0" y="644"/>
                </a:cubicBezTo>
                <a:cubicBezTo>
                  <a:pt x="23" y="650"/>
                  <a:pt x="62" y="658"/>
                  <a:pt x="113" y="665"/>
                </a:cubicBezTo>
                <a:cubicBezTo>
                  <a:pt x="250" y="685"/>
                  <a:pt x="476" y="700"/>
                  <a:pt x="720" y="644"/>
                </a:cubicBezTo>
                <a:cubicBezTo>
                  <a:pt x="720" y="617"/>
                  <a:pt x="720" y="617"/>
                  <a:pt x="720" y="617"/>
                </a:cubicBezTo>
                <a:cubicBezTo>
                  <a:pt x="720" y="0"/>
                  <a:pt x="720" y="0"/>
                  <a:pt x="720" y="0"/>
                </a:cubicBezTo>
              </a:path>
            </a:pathLst>
          </a:custGeom>
          <a:gradFill rotWithShape="1">
            <a:gsLst>
              <a:gs pos="0">
                <a:srgbClr val="5D6D85"/>
              </a:gs>
              <a:gs pos="50000">
                <a:srgbClr val="485972"/>
              </a:gs>
              <a:gs pos="100000">
                <a:srgbClr val="334258"/>
              </a:gs>
            </a:gsLst>
            <a:lin ang="5400000"/>
          </a:gradFill>
          <a:ln w="9525">
            <a:noFill/>
            <a:miter lim="800000"/>
            <a:headEnd/>
            <a:tailEnd/>
          </a:ln>
        </xdr:spPr>
        <xdr:txBody>
          <a:bodyPr vertOverflow="clip" wrap="square" lIns="914400" tIns="1097280" rIns="1097280" bIns="1097280" anchor="t" upright="1"/>
          <a:lstStyle/>
          <a:p>
            <a:pPr algn="ctr" rtl="0">
              <a:defRPr sz="1000"/>
            </a:pPr>
            <a:r>
              <a:rPr lang="en-GB" sz="3600" b="0" i="0" u="none" strike="noStrike" baseline="0">
                <a:solidFill>
                  <a:srgbClr val="FFFFFF"/>
                </a:solidFill>
                <a:latin typeface="Calibri"/>
              </a:rPr>
              <a:t>ANNUAL FINANCIAL</a:t>
            </a:r>
          </a:p>
          <a:p>
            <a:pPr algn="ctr" rtl="0">
              <a:defRPr sz="1000"/>
            </a:pPr>
            <a:r>
              <a:rPr lang="en-GB" sz="3600" b="0" i="0" u="none" strike="noStrike" baseline="0">
                <a:solidFill>
                  <a:srgbClr val="FFFFFF"/>
                </a:solidFill>
                <a:latin typeface="Calibri"/>
              </a:rPr>
              <a:t>STATEMENTS</a:t>
            </a:r>
          </a:p>
          <a:p>
            <a:pPr algn="ctr" rtl="0">
              <a:defRPr sz="1000"/>
            </a:pPr>
            <a:endParaRPr lang="en-GB" sz="3600" b="0" i="0" u="none" strike="noStrike" baseline="0">
              <a:solidFill>
                <a:srgbClr val="FFFFFF"/>
              </a:solidFill>
              <a:latin typeface="Calibri"/>
            </a:endParaRPr>
          </a:p>
          <a:p>
            <a:pPr algn="ctr" rtl="0">
              <a:defRPr sz="1000"/>
            </a:pPr>
            <a:endParaRPr lang="en-GB" sz="3600" b="0" i="0" u="none" strike="noStrike" baseline="0">
              <a:solidFill>
                <a:srgbClr val="FFFFFF"/>
              </a:solidFill>
              <a:latin typeface="Calibri"/>
            </a:endParaRPr>
          </a:p>
        </xdr:txBody>
      </xdr:sp>
      <xdr:sp macro="" textlink="">
        <xdr:nvSpPr>
          <xdr:cNvPr id="1237" name="Freeform 11"/>
          <xdr:cNvSpPr>
            <a:spLocks/>
          </xdr:cNvSpPr>
        </xdr:nvSpPr>
        <xdr:spPr bwMode="auto">
          <a:xfrm>
            <a:off x="8763" y="47697"/>
            <a:ext cx="46850" cy="5099"/>
          </a:xfrm>
          <a:custGeom>
            <a:avLst/>
            <a:gdLst>
              <a:gd name="T0" fmla="*/ 2147483646 w 607"/>
              <a:gd name="T1" fmla="*/ 0 h 66"/>
              <a:gd name="T2" fmla="*/ 2147483646 w 607"/>
              <a:gd name="T3" fmla="*/ 2147483646 h 66"/>
              <a:gd name="T4" fmla="*/ 0 w 607"/>
              <a:gd name="T5" fmla="*/ 2147483646 h 66"/>
              <a:gd name="T6" fmla="*/ 2147483646 w 607"/>
              <a:gd name="T7" fmla="*/ 2147483646 h 66"/>
              <a:gd name="T8" fmla="*/ 2147483646 w 607"/>
              <a:gd name="T9" fmla="*/ 2147483646 h 66"/>
              <a:gd name="T10" fmla="*/ 2147483646 w 607"/>
              <a:gd name="T11" fmla="*/ 0 h 66"/>
              <a:gd name="T12" fmla="*/ 0 60000 65536"/>
              <a:gd name="T13" fmla="*/ 0 60000 65536"/>
              <a:gd name="T14" fmla="*/ 0 60000 65536"/>
              <a:gd name="T15" fmla="*/ 0 60000 65536"/>
              <a:gd name="T16" fmla="*/ 0 60000 65536"/>
              <a:gd name="T17" fmla="*/ 0 60000 65536"/>
              <a:gd name="T18" fmla="*/ 0 w 607"/>
              <a:gd name="T19" fmla="*/ 0 h 66"/>
              <a:gd name="T20" fmla="*/ 607 w 607"/>
              <a:gd name="T21" fmla="*/ 66 h 66"/>
            </a:gdLst>
            <a:ahLst/>
            <a:cxnLst>
              <a:cxn ang="T12">
                <a:pos x="T0" y="T1"/>
              </a:cxn>
              <a:cxn ang="T13">
                <a:pos x="T2" y="T3"/>
              </a:cxn>
              <a:cxn ang="T14">
                <a:pos x="T4" y="T5"/>
              </a:cxn>
              <a:cxn ang="T15">
                <a:pos x="T6" y="T7"/>
              </a:cxn>
              <a:cxn ang="T16">
                <a:pos x="T8" y="T9"/>
              </a:cxn>
              <a:cxn ang="T17">
                <a:pos x="T10" y="T11"/>
              </a:cxn>
            </a:cxnLst>
            <a:rect l="T18" t="T19" r="T20" b="T21"/>
            <a:pathLst>
              <a:path w="607" h="66">
                <a:moveTo>
                  <a:pt x="607" y="0"/>
                </a:moveTo>
                <a:cubicBezTo>
                  <a:pt x="450" y="44"/>
                  <a:pt x="300" y="57"/>
                  <a:pt x="176" y="57"/>
                </a:cubicBezTo>
                <a:cubicBezTo>
                  <a:pt x="109" y="57"/>
                  <a:pt x="49" y="53"/>
                  <a:pt x="0" y="48"/>
                </a:cubicBezTo>
                <a:cubicBezTo>
                  <a:pt x="66" y="58"/>
                  <a:pt x="152" y="66"/>
                  <a:pt x="251" y="66"/>
                </a:cubicBezTo>
                <a:cubicBezTo>
                  <a:pt x="358" y="66"/>
                  <a:pt x="480" y="56"/>
                  <a:pt x="607" y="27"/>
                </a:cubicBezTo>
                <a:cubicBezTo>
                  <a:pt x="607" y="0"/>
                  <a:pt x="607" y="0"/>
                  <a:pt x="607" y="0"/>
                </a:cubicBezTo>
              </a:path>
            </a:pathLst>
          </a:custGeom>
          <a:solidFill>
            <a:srgbClr val="FFFFFF">
              <a:alpha val="30196"/>
            </a:srgbClr>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21</xdr:row>
      <xdr:rowOff>0</xdr:rowOff>
    </xdr:from>
    <xdr:to>
      <xdr:col>15</xdr:col>
      <xdr:colOff>457200</xdr:colOff>
      <xdr:row>28</xdr:row>
      <xdr:rowOff>142875</xdr:rowOff>
    </xdr:to>
    <xdr:pic>
      <xdr:nvPicPr>
        <xdr:cNvPr id="3143" name="Picture 1" descr="MC90043267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4191000"/>
          <a:ext cx="228600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C52" sqref="C52:J52"/>
    </sheetView>
  </sheetViews>
  <sheetFormatPr defaultColWidth="9.09765625" defaultRowHeight="15.5" x14ac:dyDescent="0.35"/>
  <cols>
    <col min="1" max="16384" width="9.09765625" style="86"/>
  </cols>
  <sheetData>
    <row r="1" spans="1:10" ht="26" x14ac:dyDescent="0.6">
      <c r="A1" s="176" t="s">
        <v>336</v>
      </c>
    </row>
    <row r="2" spans="1:10" ht="15.75" customHeight="1" x14ac:dyDescent="0.35"/>
    <row r="3" spans="1:10" ht="30.75" customHeight="1" x14ac:dyDescent="0.35">
      <c r="A3" s="170" t="s">
        <v>309</v>
      </c>
      <c r="B3" s="196" t="s">
        <v>308</v>
      </c>
      <c r="C3" s="196"/>
      <c r="D3" s="196"/>
      <c r="E3" s="196"/>
      <c r="F3" s="196"/>
      <c r="G3" s="196"/>
      <c r="H3" s="196"/>
      <c r="I3" s="196"/>
      <c r="J3" s="196"/>
    </row>
    <row r="4" spans="1:10" x14ac:dyDescent="0.35">
      <c r="A4" s="172"/>
    </row>
    <row r="5" spans="1:10" x14ac:dyDescent="0.35">
      <c r="A5" s="174" t="s">
        <v>310</v>
      </c>
      <c r="B5" s="196" t="s">
        <v>30</v>
      </c>
      <c r="C5" s="196"/>
      <c r="D5" s="196"/>
      <c r="E5" s="196"/>
      <c r="F5" s="196"/>
      <c r="G5" s="196"/>
      <c r="H5" s="196"/>
      <c r="I5" s="196"/>
      <c r="J5" s="196"/>
    </row>
    <row r="6" spans="1:10" x14ac:dyDescent="0.35">
      <c r="A6" s="82"/>
      <c r="C6" s="82"/>
      <c r="D6" s="82"/>
      <c r="E6" s="82"/>
      <c r="F6" s="82"/>
      <c r="G6" s="82"/>
      <c r="H6" s="82"/>
      <c r="I6" s="82"/>
      <c r="J6" s="82"/>
    </row>
    <row r="7" spans="1:10" ht="29.25" customHeight="1" x14ac:dyDescent="0.35">
      <c r="A7" s="82"/>
      <c r="B7" s="170">
        <v>2.1</v>
      </c>
      <c r="C7" s="196" t="s">
        <v>33</v>
      </c>
      <c r="D7" s="196"/>
      <c r="E7" s="196"/>
      <c r="F7" s="196"/>
      <c r="G7" s="196"/>
      <c r="H7" s="196"/>
      <c r="I7" s="196"/>
      <c r="J7" s="196"/>
    </row>
    <row r="8" spans="1:10" ht="15.75" customHeight="1" x14ac:dyDescent="0.35">
      <c r="A8" s="82"/>
      <c r="B8" s="171"/>
      <c r="D8" s="82"/>
      <c r="E8" s="82"/>
      <c r="F8" s="82"/>
      <c r="G8" s="82"/>
      <c r="H8" s="82"/>
      <c r="I8" s="82"/>
      <c r="J8" s="82"/>
    </row>
    <row r="9" spans="1:10" ht="29.25" customHeight="1" x14ac:dyDescent="0.35">
      <c r="A9" s="82"/>
      <c r="B9" s="170">
        <v>2.2000000000000002</v>
      </c>
      <c r="C9" s="196" t="s">
        <v>31</v>
      </c>
      <c r="D9" s="196"/>
      <c r="E9" s="196"/>
      <c r="F9" s="196"/>
      <c r="G9" s="196"/>
      <c r="H9" s="196"/>
      <c r="I9" s="196"/>
      <c r="J9" s="196"/>
    </row>
    <row r="10" spans="1:10" ht="15.75" customHeight="1" x14ac:dyDescent="0.35">
      <c r="A10" s="82"/>
      <c r="B10" s="171"/>
      <c r="D10" s="82"/>
      <c r="E10" s="82"/>
      <c r="F10" s="82"/>
      <c r="G10" s="82"/>
      <c r="H10" s="82"/>
      <c r="I10" s="82"/>
      <c r="J10" s="82"/>
    </row>
    <row r="11" spans="1:10" ht="47.25" customHeight="1" x14ac:dyDescent="0.35">
      <c r="A11" s="82"/>
      <c r="B11" s="170">
        <v>2.2999999999999998</v>
      </c>
      <c r="C11" s="196" t="s">
        <v>312</v>
      </c>
      <c r="D11" s="196"/>
      <c r="E11" s="196"/>
      <c r="F11" s="196"/>
      <c r="G11" s="196"/>
      <c r="H11" s="196"/>
      <c r="I11" s="196"/>
      <c r="J11" s="196"/>
    </row>
    <row r="12" spans="1:10" ht="15.75" customHeight="1" x14ac:dyDescent="0.35">
      <c r="A12" s="82"/>
      <c r="B12" s="172"/>
      <c r="C12" s="86" t="s">
        <v>311</v>
      </c>
      <c r="D12" s="82"/>
      <c r="E12" s="82"/>
      <c r="F12" s="82"/>
      <c r="G12" s="82"/>
      <c r="H12" s="82"/>
      <c r="I12" s="82"/>
      <c r="J12" s="82"/>
    </row>
    <row r="13" spans="1:10" ht="39" customHeight="1" x14ac:dyDescent="0.35">
      <c r="A13" s="82"/>
      <c r="B13" s="170">
        <v>2.4</v>
      </c>
      <c r="C13" s="196" t="s">
        <v>32</v>
      </c>
      <c r="D13" s="196"/>
      <c r="E13" s="196"/>
      <c r="F13" s="196"/>
      <c r="G13" s="196"/>
      <c r="H13" s="196"/>
      <c r="I13" s="196"/>
      <c r="J13" s="196"/>
    </row>
    <row r="14" spans="1:10" ht="15.75" customHeight="1" x14ac:dyDescent="0.35">
      <c r="A14" s="82"/>
      <c r="B14" s="172"/>
      <c r="D14" s="82"/>
      <c r="E14" s="82"/>
      <c r="F14" s="82"/>
      <c r="G14" s="82"/>
      <c r="H14" s="82"/>
      <c r="I14" s="82"/>
      <c r="J14" s="82"/>
    </row>
    <row r="15" spans="1:10" ht="48.75" customHeight="1" x14ac:dyDescent="0.35">
      <c r="A15" s="82"/>
      <c r="B15" s="173">
        <v>2.5</v>
      </c>
      <c r="C15" s="196" t="s">
        <v>313</v>
      </c>
      <c r="D15" s="196"/>
      <c r="E15" s="196"/>
      <c r="F15" s="196"/>
      <c r="G15" s="196"/>
      <c r="H15" s="196"/>
      <c r="I15" s="196"/>
      <c r="J15" s="196"/>
    </row>
    <row r="16" spans="1:10" ht="15.75" customHeight="1" x14ac:dyDescent="0.35">
      <c r="A16" s="82"/>
      <c r="B16" s="87"/>
      <c r="D16" s="82"/>
      <c r="E16" s="82"/>
      <c r="F16" s="82"/>
      <c r="G16" s="82"/>
      <c r="H16" s="82"/>
      <c r="I16" s="82"/>
      <c r="J16" s="82"/>
    </row>
    <row r="17" spans="1:10" ht="26" x14ac:dyDescent="0.6">
      <c r="A17" s="176" t="s">
        <v>337</v>
      </c>
      <c r="B17" s="82"/>
      <c r="D17" s="82"/>
      <c r="E17" s="82"/>
      <c r="F17" s="82"/>
      <c r="G17" s="82"/>
      <c r="H17" s="82"/>
      <c r="I17" s="82"/>
      <c r="J17" s="82"/>
    </row>
    <row r="18" spans="1:10" x14ac:dyDescent="0.35">
      <c r="A18" s="82"/>
      <c r="B18" s="82"/>
    </row>
    <row r="19" spans="1:10" ht="85.5" customHeight="1" x14ac:dyDescent="0.35">
      <c r="A19" s="170" t="s">
        <v>314</v>
      </c>
      <c r="B19" s="196" t="s">
        <v>315</v>
      </c>
      <c r="C19" s="196"/>
      <c r="D19" s="196"/>
      <c r="E19" s="196"/>
      <c r="F19" s="196"/>
      <c r="G19" s="196"/>
      <c r="H19" s="196"/>
      <c r="I19" s="196"/>
      <c r="J19" s="196"/>
    </row>
    <row r="20" spans="1:10" x14ac:dyDescent="0.35">
      <c r="A20" s="82"/>
    </row>
    <row r="21" spans="1:10" ht="36.75" customHeight="1" x14ac:dyDescent="0.35">
      <c r="A21" s="170" t="s">
        <v>317</v>
      </c>
      <c r="B21" s="196" t="s">
        <v>316</v>
      </c>
      <c r="C21" s="196"/>
      <c r="D21" s="196"/>
      <c r="E21" s="196"/>
      <c r="F21" s="196"/>
      <c r="G21" s="196"/>
      <c r="H21" s="196"/>
      <c r="I21" s="196"/>
      <c r="J21" s="196"/>
    </row>
    <row r="22" spans="1:10" x14ac:dyDescent="0.35">
      <c r="A22" s="82"/>
      <c r="B22" s="82"/>
    </row>
    <row r="23" spans="1:10" ht="46.5" customHeight="1" x14ac:dyDescent="0.35">
      <c r="A23" s="170" t="s">
        <v>319</v>
      </c>
      <c r="B23" s="205" t="s">
        <v>320</v>
      </c>
      <c r="C23" s="205"/>
      <c r="D23" s="205"/>
      <c r="E23" s="205"/>
      <c r="F23" s="205"/>
      <c r="G23" s="205"/>
      <c r="H23" s="205"/>
      <c r="I23" s="205"/>
      <c r="J23" s="205"/>
    </row>
    <row r="24" spans="1:10" x14ac:dyDescent="0.35">
      <c r="A24" s="82"/>
      <c r="B24" s="82"/>
    </row>
    <row r="25" spans="1:10" x14ac:dyDescent="0.35">
      <c r="A25" s="82"/>
      <c r="B25" s="82"/>
    </row>
    <row r="26" spans="1:10" x14ac:dyDescent="0.35">
      <c r="A26" s="82"/>
      <c r="B26" s="82"/>
    </row>
    <row r="27" spans="1:10" x14ac:dyDescent="0.35">
      <c r="A27" s="82"/>
      <c r="B27" s="82"/>
    </row>
    <row r="28" spans="1:10" x14ac:dyDescent="0.35">
      <c r="A28" s="82"/>
      <c r="B28" s="82"/>
    </row>
    <row r="29" spans="1:10" x14ac:dyDescent="0.35">
      <c r="A29" s="174" t="s">
        <v>321</v>
      </c>
      <c r="B29" s="175" t="s">
        <v>318</v>
      </c>
    </row>
    <row r="30" spans="1:10" x14ac:dyDescent="0.35">
      <c r="A30" s="82"/>
      <c r="B30" s="82"/>
    </row>
    <row r="31" spans="1:10" x14ac:dyDescent="0.35">
      <c r="A31" s="82"/>
      <c r="B31" s="171">
        <v>6.1</v>
      </c>
      <c r="C31" s="206" t="s">
        <v>344</v>
      </c>
      <c r="D31" s="207"/>
      <c r="E31" s="207"/>
      <c r="F31" s="207"/>
      <c r="G31" s="208"/>
    </row>
    <row r="32" spans="1:10" x14ac:dyDescent="0.35">
      <c r="A32" s="82"/>
      <c r="C32" s="198" t="s">
        <v>70</v>
      </c>
      <c r="D32" s="199"/>
      <c r="E32" s="199"/>
      <c r="F32" s="199"/>
      <c r="G32" s="200"/>
    </row>
    <row r="33" spans="1:10" x14ac:dyDescent="0.35">
      <c r="A33" s="82"/>
      <c r="B33" s="82"/>
      <c r="C33" s="198" t="s">
        <v>55</v>
      </c>
      <c r="D33" s="199"/>
      <c r="E33" s="199"/>
      <c r="F33" s="199"/>
      <c r="G33" s="200"/>
    </row>
    <row r="34" spans="1:10" ht="30.75" customHeight="1" x14ac:dyDescent="0.35">
      <c r="A34" s="82"/>
      <c r="B34" s="82"/>
      <c r="C34" s="209" t="s">
        <v>350</v>
      </c>
      <c r="D34" s="210"/>
      <c r="E34" s="210"/>
      <c r="F34" s="210"/>
      <c r="G34" s="211"/>
    </row>
    <row r="35" spans="1:10" ht="51.75" customHeight="1" x14ac:dyDescent="0.35">
      <c r="A35" s="82"/>
      <c r="B35" s="82"/>
      <c r="C35" s="209" t="s">
        <v>351</v>
      </c>
      <c r="D35" s="210"/>
      <c r="E35" s="210"/>
      <c r="F35" s="210"/>
      <c r="G35" s="211"/>
    </row>
    <row r="36" spans="1:10" x14ac:dyDescent="0.35">
      <c r="A36" s="82"/>
      <c r="B36" s="82"/>
      <c r="C36" s="198" t="s">
        <v>289</v>
      </c>
      <c r="D36" s="199"/>
      <c r="E36" s="199"/>
      <c r="F36" s="199"/>
      <c r="G36" s="200"/>
    </row>
    <row r="37" spans="1:10" x14ac:dyDescent="0.35">
      <c r="A37" s="82"/>
      <c r="B37" s="82"/>
      <c r="C37" s="198" t="s">
        <v>71</v>
      </c>
      <c r="D37" s="199"/>
      <c r="E37" s="199"/>
      <c r="F37" s="199"/>
      <c r="G37" s="200"/>
    </row>
    <row r="38" spans="1:10" x14ac:dyDescent="0.35">
      <c r="A38" s="82"/>
      <c r="B38" s="82"/>
      <c r="C38" s="198" t="s">
        <v>72</v>
      </c>
      <c r="D38" s="199"/>
      <c r="E38" s="199"/>
      <c r="F38" s="199"/>
      <c r="G38" s="200"/>
    </row>
    <row r="39" spans="1:10" x14ac:dyDescent="0.35">
      <c r="A39" s="82"/>
      <c r="B39" s="82"/>
      <c r="C39" s="198" t="s">
        <v>63</v>
      </c>
      <c r="D39" s="199"/>
      <c r="E39" s="199"/>
      <c r="F39" s="199"/>
      <c r="G39" s="200"/>
    </row>
    <row r="40" spans="1:10" x14ac:dyDescent="0.35">
      <c r="A40" s="82"/>
      <c r="B40" s="82"/>
      <c r="C40" s="198" t="s">
        <v>74</v>
      </c>
      <c r="D40" s="199"/>
      <c r="E40" s="199"/>
      <c r="F40" s="199"/>
      <c r="G40" s="200"/>
    </row>
    <row r="41" spans="1:10" x14ac:dyDescent="0.35">
      <c r="A41" s="82"/>
      <c r="B41" s="82"/>
      <c r="C41" s="198" t="s">
        <v>240</v>
      </c>
      <c r="D41" s="199"/>
      <c r="E41" s="199"/>
      <c r="F41" s="199"/>
      <c r="G41" s="200"/>
    </row>
    <row r="42" spans="1:10" ht="30.75" customHeight="1" x14ac:dyDescent="0.35">
      <c r="A42" s="82"/>
      <c r="B42" s="82"/>
      <c r="C42" s="201" t="s">
        <v>352</v>
      </c>
      <c r="D42" s="202"/>
      <c r="E42" s="202"/>
      <c r="F42" s="202"/>
      <c r="G42" s="203"/>
    </row>
    <row r="43" spans="1:10" x14ac:dyDescent="0.35">
      <c r="A43" s="82"/>
      <c r="B43" s="82"/>
    </row>
    <row r="44" spans="1:10" ht="48.75" customHeight="1" x14ac:dyDescent="0.35">
      <c r="A44" s="170"/>
      <c r="B44" s="183">
        <v>6.2</v>
      </c>
      <c r="C44" s="196" t="s">
        <v>322</v>
      </c>
      <c r="D44" s="196"/>
      <c r="E44" s="196"/>
      <c r="F44" s="196"/>
      <c r="G44" s="196"/>
      <c r="H44" s="196"/>
      <c r="I44" s="196"/>
      <c r="J44" s="196"/>
    </row>
    <row r="45" spans="1:10" x14ac:dyDescent="0.35">
      <c r="A45" s="82"/>
      <c r="B45" s="82"/>
    </row>
    <row r="46" spans="1:10" ht="48" customHeight="1" x14ac:dyDescent="0.35">
      <c r="A46" s="170"/>
      <c r="B46" s="183">
        <v>6.3</v>
      </c>
      <c r="C46" s="194" t="s">
        <v>324</v>
      </c>
      <c r="D46" s="194"/>
      <c r="E46" s="194"/>
      <c r="F46" s="194"/>
      <c r="G46" s="194"/>
      <c r="H46" s="194"/>
      <c r="I46" s="194"/>
      <c r="J46" s="194"/>
    </row>
    <row r="47" spans="1:10" x14ac:dyDescent="0.35">
      <c r="A47" s="82"/>
      <c r="B47" s="82"/>
    </row>
    <row r="48" spans="1:10" ht="53.25" customHeight="1" x14ac:dyDescent="0.35">
      <c r="A48" s="170"/>
      <c r="B48" s="183">
        <v>6.4</v>
      </c>
      <c r="C48" s="194" t="s">
        <v>327</v>
      </c>
      <c r="D48" s="194"/>
      <c r="E48" s="194"/>
      <c r="F48" s="194"/>
      <c r="G48" s="194"/>
      <c r="H48" s="194"/>
      <c r="I48" s="194"/>
      <c r="J48" s="194"/>
    </row>
    <row r="49" spans="1:10" x14ac:dyDescent="0.35">
      <c r="A49" s="82"/>
    </row>
    <row r="50" spans="1:10" x14ac:dyDescent="0.35">
      <c r="A50" s="174" t="s">
        <v>323</v>
      </c>
      <c r="B50" s="175" t="s">
        <v>348</v>
      </c>
    </row>
    <row r="51" spans="1:10" x14ac:dyDescent="0.35">
      <c r="A51" s="82"/>
    </row>
    <row r="52" spans="1:10" ht="51" customHeight="1" x14ac:dyDescent="0.35">
      <c r="A52" s="170"/>
      <c r="B52" s="183">
        <v>7.1</v>
      </c>
      <c r="C52" s="204" t="s">
        <v>329</v>
      </c>
      <c r="D52" s="204"/>
      <c r="E52" s="204"/>
      <c r="F52" s="204"/>
      <c r="G52" s="204"/>
      <c r="H52" s="204"/>
      <c r="I52" s="204"/>
      <c r="J52" s="204"/>
    </row>
    <row r="53" spans="1:10" x14ac:dyDescent="0.35">
      <c r="A53" s="82"/>
      <c r="B53" s="82"/>
    </row>
    <row r="54" spans="1:10" ht="70.5" customHeight="1" x14ac:dyDescent="0.35">
      <c r="A54" s="170"/>
      <c r="B54" s="183">
        <v>7.2</v>
      </c>
      <c r="C54" s="194" t="s">
        <v>330</v>
      </c>
      <c r="D54" s="194"/>
      <c r="E54" s="194"/>
      <c r="F54" s="194"/>
      <c r="G54" s="194"/>
      <c r="H54" s="194"/>
      <c r="I54" s="194"/>
      <c r="J54" s="194"/>
    </row>
    <row r="55" spans="1:10" x14ac:dyDescent="0.35">
      <c r="A55" s="82"/>
    </row>
    <row r="56" spans="1:10" x14ac:dyDescent="0.35">
      <c r="A56" s="82"/>
    </row>
    <row r="57" spans="1:10" x14ac:dyDescent="0.35">
      <c r="A57" s="82"/>
    </row>
    <row r="58" spans="1:10" x14ac:dyDescent="0.35">
      <c r="A58" s="82"/>
    </row>
    <row r="59" spans="1:10" x14ac:dyDescent="0.35">
      <c r="A59" s="82"/>
    </row>
    <row r="60" spans="1:10" x14ac:dyDescent="0.35">
      <c r="A60" s="82"/>
    </row>
    <row r="61" spans="1:10" x14ac:dyDescent="0.35">
      <c r="A61" s="82"/>
    </row>
    <row r="62" spans="1:10" x14ac:dyDescent="0.35">
      <c r="A62" s="82"/>
    </row>
    <row r="63" spans="1:10" x14ac:dyDescent="0.35">
      <c r="A63" s="82"/>
    </row>
    <row r="64" spans="1:10" x14ac:dyDescent="0.35">
      <c r="A64" s="174" t="s">
        <v>325</v>
      </c>
      <c r="B64" s="175" t="s">
        <v>349</v>
      </c>
    </row>
    <row r="65" spans="1:10" x14ac:dyDescent="0.35">
      <c r="A65" s="82"/>
    </row>
    <row r="66" spans="1:10" ht="73.5" customHeight="1" x14ac:dyDescent="0.35">
      <c r="A66" s="170"/>
      <c r="B66" s="183">
        <v>8.1</v>
      </c>
      <c r="C66" s="194" t="s">
        <v>331</v>
      </c>
      <c r="D66" s="194"/>
      <c r="E66" s="194"/>
      <c r="F66" s="194"/>
      <c r="G66" s="194"/>
      <c r="H66" s="194"/>
      <c r="I66" s="194"/>
      <c r="J66" s="194"/>
    </row>
    <row r="67" spans="1:10" x14ac:dyDescent="0.35">
      <c r="A67" s="82"/>
    </row>
    <row r="68" spans="1:10" ht="47.25" customHeight="1" x14ac:dyDescent="0.35">
      <c r="A68" s="170"/>
      <c r="B68" s="183">
        <v>8.1999999999999993</v>
      </c>
      <c r="C68" s="194" t="s">
        <v>332</v>
      </c>
      <c r="D68" s="194"/>
      <c r="E68" s="194"/>
      <c r="F68" s="194"/>
      <c r="G68" s="194"/>
      <c r="H68" s="194"/>
      <c r="I68" s="194"/>
      <c r="J68" s="194"/>
    </row>
    <row r="69" spans="1:10" x14ac:dyDescent="0.35">
      <c r="A69" s="82"/>
    </row>
    <row r="70" spans="1:10" ht="30.75" customHeight="1" x14ac:dyDescent="0.35">
      <c r="A70" s="170"/>
      <c r="B70" s="183">
        <v>8.3000000000000007</v>
      </c>
      <c r="C70" s="194" t="s">
        <v>333</v>
      </c>
      <c r="D70" s="194"/>
      <c r="E70" s="194"/>
      <c r="F70" s="194"/>
      <c r="G70" s="194"/>
      <c r="H70" s="194"/>
      <c r="I70" s="194"/>
      <c r="J70" s="194"/>
    </row>
    <row r="71" spans="1:10" x14ac:dyDescent="0.35">
      <c r="A71" s="82"/>
    </row>
    <row r="72" spans="1:10" x14ac:dyDescent="0.35">
      <c r="A72" s="170"/>
      <c r="B72" s="185">
        <v>8.4</v>
      </c>
      <c r="C72" s="194" t="s">
        <v>39</v>
      </c>
      <c r="D72" s="195"/>
      <c r="E72" s="195"/>
      <c r="F72" s="195"/>
      <c r="G72" s="195"/>
      <c r="H72" s="195"/>
      <c r="I72" s="195"/>
      <c r="J72" s="195"/>
    </row>
    <row r="73" spans="1:10" x14ac:dyDescent="0.35">
      <c r="A73" s="82"/>
    </row>
    <row r="74" spans="1:10" x14ac:dyDescent="0.35">
      <c r="A74" s="170"/>
      <c r="B74" s="184">
        <v>8.5</v>
      </c>
      <c r="C74" s="196" t="s">
        <v>75</v>
      </c>
      <c r="D74" s="197"/>
      <c r="E74" s="197"/>
      <c r="F74" s="197"/>
      <c r="G74" s="197"/>
      <c r="H74" s="197"/>
      <c r="I74" s="197"/>
      <c r="J74" s="197"/>
    </row>
    <row r="75" spans="1:10" x14ac:dyDescent="0.35">
      <c r="A75" s="82"/>
    </row>
    <row r="76" spans="1:10" ht="36.75" customHeight="1" x14ac:dyDescent="0.35">
      <c r="A76" s="170"/>
      <c r="B76" s="183">
        <v>8.6</v>
      </c>
      <c r="C76" s="194" t="s">
        <v>117</v>
      </c>
      <c r="D76" s="194"/>
      <c r="E76" s="194"/>
      <c r="F76" s="194"/>
      <c r="G76" s="194"/>
      <c r="H76" s="194"/>
      <c r="I76" s="194"/>
      <c r="J76" s="194"/>
    </row>
    <row r="77" spans="1:10" x14ac:dyDescent="0.35">
      <c r="A77" s="82"/>
      <c r="B77" s="82"/>
    </row>
    <row r="78" spans="1:10" ht="26" x14ac:dyDescent="0.6">
      <c r="A78" s="176" t="s">
        <v>338</v>
      </c>
      <c r="B78" s="82"/>
    </row>
    <row r="79" spans="1:10" x14ac:dyDescent="0.35">
      <c r="A79" s="82"/>
      <c r="B79" s="82"/>
    </row>
    <row r="80" spans="1:10" ht="63.75" customHeight="1" x14ac:dyDescent="0.35">
      <c r="A80" s="170" t="s">
        <v>326</v>
      </c>
      <c r="B80" s="196" t="s">
        <v>334</v>
      </c>
      <c r="C80" s="196"/>
      <c r="D80" s="196"/>
      <c r="E80" s="196"/>
      <c r="F80" s="196"/>
      <c r="G80" s="196"/>
      <c r="H80" s="196"/>
      <c r="I80" s="196"/>
      <c r="J80" s="196"/>
    </row>
    <row r="81" spans="1:10" x14ac:dyDescent="0.35">
      <c r="B81" s="82"/>
    </row>
    <row r="82" spans="1:10" ht="36.75" customHeight="1" x14ac:dyDescent="0.35">
      <c r="A82" s="170" t="s">
        <v>328</v>
      </c>
      <c r="B82" s="196" t="s">
        <v>335</v>
      </c>
      <c r="C82" s="196"/>
      <c r="D82" s="196"/>
      <c r="E82" s="196"/>
      <c r="F82" s="196"/>
      <c r="G82" s="196"/>
      <c r="H82" s="196"/>
      <c r="I82" s="196"/>
      <c r="J82" s="196"/>
    </row>
    <row r="83" spans="1:10" x14ac:dyDescent="0.35">
      <c r="B83" s="82"/>
    </row>
    <row r="84" spans="1:10" x14ac:dyDescent="0.35">
      <c r="A84" s="82"/>
      <c r="B84" s="82"/>
    </row>
    <row r="85" spans="1:10" x14ac:dyDescent="0.35">
      <c r="B85" s="82"/>
    </row>
    <row r="86" spans="1:10" x14ac:dyDescent="0.35">
      <c r="A86" s="82"/>
      <c r="B86" s="82"/>
    </row>
  </sheetData>
  <mergeCells count="35">
    <mergeCell ref="C13:J13"/>
    <mergeCell ref="B3:J3"/>
    <mergeCell ref="B5:J5"/>
    <mergeCell ref="C7:J7"/>
    <mergeCell ref="C9:J9"/>
    <mergeCell ref="C11:J11"/>
    <mergeCell ref="C32:G32"/>
    <mergeCell ref="C33:G33"/>
    <mergeCell ref="C34:G34"/>
    <mergeCell ref="C35:G35"/>
    <mergeCell ref="C36:G36"/>
    <mergeCell ref="C15:J15"/>
    <mergeCell ref="B19:J19"/>
    <mergeCell ref="B21:J21"/>
    <mergeCell ref="B23:J23"/>
    <mergeCell ref="C31:G31"/>
    <mergeCell ref="C66:J66"/>
    <mergeCell ref="C68:J68"/>
    <mergeCell ref="C70:J70"/>
    <mergeCell ref="C37:G37"/>
    <mergeCell ref="C38:G38"/>
    <mergeCell ref="C40:G40"/>
    <mergeCell ref="C41:G41"/>
    <mergeCell ref="C42:G42"/>
    <mergeCell ref="C44:J44"/>
    <mergeCell ref="C39:G39"/>
    <mergeCell ref="C46:J46"/>
    <mergeCell ref="C48:J48"/>
    <mergeCell ref="C52:J52"/>
    <mergeCell ref="C54:J54"/>
    <mergeCell ref="C72:J72"/>
    <mergeCell ref="C74:J74"/>
    <mergeCell ref="C76:J76"/>
    <mergeCell ref="B80:J80"/>
    <mergeCell ref="B82:J82"/>
  </mergeCells>
  <pageMargins left="0.7" right="0.7" top="0.75" bottom="0.75" header="0.3" footer="0.3"/>
  <pageSetup paperSize="9" orientation="portrait" r:id="rId1"/>
  <ignoredErrors>
    <ignoredError sqref="A3 A5 A19 A23:J23 A29 A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63"/>
  <sheetViews>
    <sheetView topLeftCell="A118" zoomScaleNormal="100" workbookViewId="0">
      <selection activeCell="C7" sqref="C7"/>
    </sheetView>
  </sheetViews>
  <sheetFormatPr defaultColWidth="9.09765625" defaultRowHeight="14.5" x14ac:dyDescent="0.35"/>
  <cols>
    <col min="1" max="1" width="11.8984375" style="5" bestFit="1" customWidth="1"/>
    <col min="2" max="2" width="4" style="5" customWidth="1"/>
    <col min="3" max="3" width="37" style="5" customWidth="1"/>
    <col min="4" max="5" width="10.09765625" style="5" customWidth="1"/>
    <col min="6" max="6" width="13.8984375" style="5" customWidth="1"/>
    <col min="7" max="7" width="14" style="5" customWidth="1"/>
    <col min="8" max="16384" width="9.09765625" style="5"/>
  </cols>
  <sheetData>
    <row r="1" spans="1:7" x14ac:dyDescent="0.35">
      <c r="A1" s="5" t="s">
        <v>19</v>
      </c>
    </row>
    <row r="2" spans="1:7" ht="15.5" x14ac:dyDescent="0.45">
      <c r="A2" s="5" t="s">
        <v>19</v>
      </c>
      <c r="B2" s="260" t="str">
        <f>Seg!B2</f>
        <v>ABC Joint Committee</v>
      </c>
      <c r="C2" s="217"/>
      <c r="D2" s="217"/>
      <c r="E2" s="217"/>
      <c r="F2" s="217"/>
      <c r="G2" s="217"/>
    </row>
    <row r="3" spans="1:7" ht="19" thickBot="1" x14ac:dyDescent="0.5">
      <c r="A3" s="5" t="s">
        <v>19</v>
      </c>
      <c r="B3" s="39" t="s">
        <v>126</v>
      </c>
      <c r="C3" s="40"/>
      <c r="D3" s="40"/>
      <c r="E3" s="40"/>
      <c r="F3" s="40"/>
      <c r="G3" s="47" t="str">
        <f>Seg!R3</f>
        <v>For the year ended 31st March 2020</v>
      </c>
    </row>
    <row r="4" spans="1:7" ht="10" customHeight="1" thickTop="1" x14ac:dyDescent="0.35">
      <c r="A4" s="5" t="s">
        <v>19</v>
      </c>
    </row>
    <row r="5" spans="1:7" x14ac:dyDescent="0.35">
      <c r="A5" s="5" t="str">
        <f>IF(B5=2,"Do Not Print","Print")</f>
        <v>Do Not Print</v>
      </c>
      <c r="B5" s="23">
        <f>IF(F22+G22=0,2,3)</f>
        <v>2</v>
      </c>
      <c r="C5" s="19" t="s">
        <v>206</v>
      </c>
      <c r="D5" s="19"/>
      <c r="E5" s="19"/>
      <c r="F5" s="21" t="str">
        <f>'Input Sheet'!C35</f>
        <v>2019/20</v>
      </c>
      <c r="G5" s="21" t="str">
        <f>'Input Sheet'!D35</f>
        <v>2018/19</v>
      </c>
    </row>
    <row r="6" spans="1:7" x14ac:dyDescent="0.35">
      <c r="A6" s="5" t="str">
        <f>IF(A5="Do Not Print","Do Not Print","Print")</f>
        <v>Do Not Print</v>
      </c>
      <c r="F6" s="21" t="str">
        <f>'Input Sheet'!C36</f>
        <v>£</v>
      </c>
      <c r="G6" s="21" t="str">
        <f>'Input Sheet'!D36</f>
        <v>£</v>
      </c>
    </row>
    <row r="7" spans="1:7" x14ac:dyDescent="0.35">
      <c r="A7" s="5" t="str">
        <f>IF(F7+G7=0,"Do Not Print","Print")</f>
        <v>Do Not Print</v>
      </c>
      <c r="C7" s="5" t="str">
        <f>IF(ISBLANK('Input Sheet'!B38)," ",'Input Sheet'!B38)</f>
        <v>Segment 1</v>
      </c>
      <c r="F7" s="94">
        <f>'Input Sheet'!C38</f>
        <v>0</v>
      </c>
      <c r="G7" s="94">
        <f>'Input Sheet'!D38</f>
        <v>0</v>
      </c>
    </row>
    <row r="8" spans="1:7" x14ac:dyDescent="0.35">
      <c r="A8" s="5" t="str">
        <f t="shared" ref="A8:A22" si="0">IF(F8+G8=0,"Do Not Print","Print")</f>
        <v>Do Not Print</v>
      </c>
      <c r="C8" s="5" t="str">
        <f>IF(ISBLANK('Input Sheet'!B39)," ",'Input Sheet'!B39)</f>
        <v>Segment 2</v>
      </c>
      <c r="F8" s="94">
        <f>'Input Sheet'!C39</f>
        <v>0</v>
      </c>
      <c r="G8" s="94">
        <f>'Input Sheet'!D39</f>
        <v>0</v>
      </c>
    </row>
    <row r="9" spans="1:7" x14ac:dyDescent="0.35">
      <c r="A9" s="5" t="str">
        <f t="shared" si="0"/>
        <v>Do Not Print</v>
      </c>
      <c r="C9" s="5" t="str">
        <f>IF(ISBLANK('Input Sheet'!B40)," ",'Input Sheet'!B40)</f>
        <v>Segment 2</v>
      </c>
      <c r="F9" s="94">
        <f>'Input Sheet'!C40</f>
        <v>0</v>
      </c>
      <c r="G9" s="94">
        <f>'Input Sheet'!D40</f>
        <v>0</v>
      </c>
    </row>
    <row r="10" spans="1:7" x14ac:dyDescent="0.35">
      <c r="A10" s="5" t="str">
        <f t="shared" si="0"/>
        <v>Do Not Print</v>
      </c>
      <c r="C10" s="5" t="str">
        <f>IF(ISBLANK('Input Sheet'!B41)," ",'Input Sheet'!B41)</f>
        <v>Segment 3</v>
      </c>
      <c r="F10" s="94">
        <f>'Input Sheet'!C41</f>
        <v>0</v>
      </c>
      <c r="G10" s="94">
        <f>'Input Sheet'!D41</f>
        <v>0</v>
      </c>
    </row>
    <row r="11" spans="1:7" x14ac:dyDescent="0.35">
      <c r="A11" s="5" t="str">
        <f t="shared" si="0"/>
        <v>Do Not Print</v>
      </c>
      <c r="C11" s="5" t="str">
        <f>IF(ISBLANK('Input Sheet'!B42)," ",'Input Sheet'!B42)</f>
        <v>Segment 5</v>
      </c>
      <c r="F11" s="94">
        <f>'Input Sheet'!C42</f>
        <v>0</v>
      </c>
      <c r="G11" s="94">
        <f>'Input Sheet'!D42</f>
        <v>0</v>
      </c>
    </row>
    <row r="12" spans="1:7" x14ac:dyDescent="0.35">
      <c r="A12" s="5" t="str">
        <f t="shared" si="0"/>
        <v>Do Not Print</v>
      </c>
      <c r="C12" s="5" t="str">
        <f>IF(ISBLANK('Input Sheet'!B43)," ",'Input Sheet'!B43)</f>
        <v>Segment 6</v>
      </c>
      <c r="F12" s="94">
        <f>'Input Sheet'!C43</f>
        <v>0</v>
      </c>
      <c r="G12" s="94">
        <f>'Input Sheet'!D43</f>
        <v>0</v>
      </c>
    </row>
    <row r="13" spans="1:7" x14ac:dyDescent="0.35">
      <c r="A13" s="5" t="str">
        <f t="shared" si="0"/>
        <v>Do Not Print</v>
      </c>
      <c r="C13" s="5" t="str">
        <f>IF(ISBLANK('Input Sheet'!B44)," ",'Input Sheet'!B44)</f>
        <v>Segment 7</v>
      </c>
      <c r="F13" s="94">
        <f>'Input Sheet'!C44</f>
        <v>0</v>
      </c>
      <c r="G13" s="94">
        <f>'Input Sheet'!D44</f>
        <v>0</v>
      </c>
    </row>
    <row r="14" spans="1:7" x14ac:dyDescent="0.35">
      <c r="A14" s="5" t="str">
        <f t="shared" si="0"/>
        <v>Do Not Print</v>
      </c>
      <c r="C14" s="5" t="str">
        <f>IF(ISBLANK('Input Sheet'!B45)," ",'Input Sheet'!B45)</f>
        <v>Segment 8</v>
      </c>
      <c r="F14" s="94">
        <f>'Input Sheet'!C45</f>
        <v>0</v>
      </c>
      <c r="G14" s="94">
        <f>'Input Sheet'!D45</f>
        <v>0</v>
      </c>
    </row>
    <row r="15" spans="1:7" x14ac:dyDescent="0.35">
      <c r="A15" s="5" t="str">
        <f t="shared" si="0"/>
        <v>Do Not Print</v>
      </c>
      <c r="C15" s="5" t="str">
        <f>IF(ISBLANK('Input Sheet'!B46)," ",'Input Sheet'!B46)</f>
        <v>Segment 9</v>
      </c>
      <c r="F15" s="94">
        <f>'Input Sheet'!C46</f>
        <v>0</v>
      </c>
      <c r="G15" s="94">
        <f>'Input Sheet'!D46</f>
        <v>0</v>
      </c>
    </row>
    <row r="16" spans="1:7" x14ac:dyDescent="0.35">
      <c r="A16" s="5" t="str">
        <f t="shared" si="0"/>
        <v>Do Not Print</v>
      </c>
      <c r="C16" s="5" t="str">
        <f>IF(ISBLANK('Input Sheet'!B47)," ",'Input Sheet'!B47)</f>
        <v>Segment 10</v>
      </c>
      <c r="F16" s="94">
        <f>'Input Sheet'!C47</f>
        <v>0</v>
      </c>
      <c r="G16" s="94">
        <f>'Input Sheet'!D47</f>
        <v>0</v>
      </c>
    </row>
    <row r="17" spans="1:9" x14ac:dyDescent="0.35">
      <c r="A17" s="5" t="str">
        <f t="shared" si="0"/>
        <v>Do Not Print</v>
      </c>
      <c r="C17" s="5" t="str">
        <f>IF(ISBLANK('Input Sheet'!B48)," ",'Input Sheet'!B48)</f>
        <v>Segment 11</v>
      </c>
      <c r="F17" s="94">
        <f>'Input Sheet'!C48</f>
        <v>0</v>
      </c>
      <c r="G17" s="94">
        <f>'Input Sheet'!D48</f>
        <v>0</v>
      </c>
    </row>
    <row r="18" spans="1:9" x14ac:dyDescent="0.35">
      <c r="A18" s="5" t="str">
        <f t="shared" si="0"/>
        <v>Do Not Print</v>
      </c>
      <c r="C18" s="5" t="str">
        <f>IF(ISBLANK('Input Sheet'!B49)," ",'Input Sheet'!B49)</f>
        <v>Segment 12</v>
      </c>
      <c r="F18" s="94">
        <f>'Input Sheet'!C49</f>
        <v>0</v>
      </c>
      <c r="G18" s="94">
        <f>'Input Sheet'!D49</f>
        <v>0</v>
      </c>
    </row>
    <row r="19" spans="1:9" x14ac:dyDescent="0.35">
      <c r="A19" s="5" t="str">
        <f t="shared" si="0"/>
        <v>Do Not Print</v>
      </c>
      <c r="C19" s="5" t="str">
        <f>IF(ISBLANK('Input Sheet'!B50)," ",'Input Sheet'!B50)</f>
        <v>Segment 13</v>
      </c>
      <c r="F19" s="94">
        <f>'Input Sheet'!C50</f>
        <v>0</v>
      </c>
      <c r="G19" s="94">
        <f>'Input Sheet'!D50</f>
        <v>0</v>
      </c>
    </row>
    <row r="20" spans="1:9" x14ac:dyDescent="0.35">
      <c r="A20" s="5" t="str">
        <f t="shared" si="0"/>
        <v>Do Not Print</v>
      </c>
      <c r="C20" s="5" t="str">
        <f>IF(ISBLANK('Input Sheet'!B51)," ",'Input Sheet'!B51)</f>
        <v>Segment 14</v>
      </c>
      <c r="F20" s="94">
        <f>'Input Sheet'!C51</f>
        <v>0</v>
      </c>
      <c r="G20" s="94">
        <f>'Input Sheet'!D51</f>
        <v>0</v>
      </c>
    </row>
    <row r="21" spans="1:9" x14ac:dyDescent="0.35">
      <c r="A21" s="5" t="str">
        <f>IF(A22="Do Not Print","Do Not Print","Print")</f>
        <v>Do Not Print</v>
      </c>
      <c r="F21" s="94"/>
      <c r="G21" s="94"/>
    </row>
    <row r="22" spans="1:9" x14ac:dyDescent="0.35">
      <c r="A22" s="5" t="str">
        <f t="shared" si="0"/>
        <v>Do Not Print</v>
      </c>
      <c r="F22" s="95">
        <f>SUM(F7:F21)</f>
        <v>0</v>
      </c>
      <c r="G22" s="95">
        <f>SUM(G7:G21)</f>
        <v>0</v>
      </c>
      <c r="I22" s="5" t="s">
        <v>38</v>
      </c>
    </row>
    <row r="23" spans="1:9" x14ac:dyDescent="0.35">
      <c r="A23" s="5" t="str">
        <f>IF(A22="Do Not Print","Do Not Print","Print")</f>
        <v>Do Not Print</v>
      </c>
    </row>
    <row r="24" spans="1:9" x14ac:dyDescent="0.35">
      <c r="A24" s="5" t="s">
        <v>19</v>
      </c>
      <c r="B24" s="23">
        <f>B5+1</f>
        <v>3</v>
      </c>
      <c r="C24" s="19" t="s">
        <v>213</v>
      </c>
      <c r="D24" s="19"/>
      <c r="E24" s="19"/>
      <c r="F24" s="44" t="str">
        <f>F5</f>
        <v>2019/20</v>
      </c>
      <c r="G24" s="44" t="str">
        <f>G5</f>
        <v>2018/19</v>
      </c>
    </row>
    <row r="25" spans="1:9" x14ac:dyDescent="0.35">
      <c r="A25" s="5" t="s">
        <v>19</v>
      </c>
      <c r="F25" s="44" t="str">
        <f>F6</f>
        <v>£</v>
      </c>
      <c r="G25" s="44" t="str">
        <f>G6</f>
        <v>£</v>
      </c>
    </row>
    <row r="26" spans="1:9" x14ac:dyDescent="0.35">
      <c r="A26" s="5" t="str">
        <f t="shared" ref="A26:A39" si="1">IF(F26+G26=0,"Do Not Print","Print")</f>
        <v>Do Not Print</v>
      </c>
      <c r="C26" s="5" t="str">
        <f>'Input Sheet'!B38</f>
        <v>Segment 1</v>
      </c>
      <c r="F26" s="88">
        <f>Seg!D10</f>
        <v>0</v>
      </c>
      <c r="G26" s="88">
        <f>Seg!D40</f>
        <v>0</v>
      </c>
    </row>
    <row r="27" spans="1:9" ht="12.75" customHeight="1" x14ac:dyDescent="0.35">
      <c r="A27" s="5" t="str">
        <f t="shared" si="1"/>
        <v>Do Not Print</v>
      </c>
      <c r="C27" s="5" t="str">
        <f>'Input Sheet'!B39</f>
        <v>Segment 2</v>
      </c>
      <c r="F27" s="88">
        <f>Seg!E10</f>
        <v>0</v>
      </c>
      <c r="G27" s="88">
        <f>Seg!E40</f>
        <v>0</v>
      </c>
    </row>
    <row r="28" spans="1:9" x14ac:dyDescent="0.35">
      <c r="A28" s="5" t="str">
        <f t="shared" si="1"/>
        <v>Do Not Print</v>
      </c>
      <c r="C28" s="5" t="str">
        <f>'Input Sheet'!B40</f>
        <v>Segment 2</v>
      </c>
      <c r="F28" s="88">
        <f>Seg!F10</f>
        <v>0</v>
      </c>
      <c r="G28" s="88">
        <f>Seg!F40</f>
        <v>0</v>
      </c>
    </row>
    <row r="29" spans="1:9" x14ac:dyDescent="0.35">
      <c r="A29" s="5" t="str">
        <f t="shared" si="1"/>
        <v>Do Not Print</v>
      </c>
      <c r="C29" s="5" t="str">
        <f>'Input Sheet'!B41</f>
        <v>Segment 3</v>
      </c>
      <c r="F29" s="88">
        <f>Seg!G10</f>
        <v>0</v>
      </c>
      <c r="G29" s="88">
        <f>Seg!G40</f>
        <v>0</v>
      </c>
    </row>
    <row r="30" spans="1:9" x14ac:dyDescent="0.35">
      <c r="A30" s="5" t="str">
        <f t="shared" si="1"/>
        <v>Do Not Print</v>
      </c>
      <c r="C30" s="5" t="str">
        <f>'Input Sheet'!B42</f>
        <v>Segment 5</v>
      </c>
      <c r="F30" s="88">
        <f>Seg!H10</f>
        <v>0</v>
      </c>
      <c r="G30" s="88">
        <f>Seg!H40</f>
        <v>0</v>
      </c>
    </row>
    <row r="31" spans="1:9" ht="13.5" customHeight="1" x14ac:dyDescent="0.35">
      <c r="A31" s="5" t="str">
        <f t="shared" si="1"/>
        <v>Do Not Print</v>
      </c>
      <c r="C31" s="5" t="str">
        <f>'Input Sheet'!B43</f>
        <v>Segment 6</v>
      </c>
      <c r="F31" s="88">
        <f>Seg!I10</f>
        <v>0</v>
      </c>
      <c r="G31" s="88">
        <f>Seg!I40</f>
        <v>0</v>
      </c>
    </row>
    <row r="32" spans="1:9" ht="13.5" customHeight="1" x14ac:dyDescent="0.35">
      <c r="A32" s="5" t="str">
        <f t="shared" si="1"/>
        <v>Do Not Print</v>
      </c>
      <c r="C32" s="5" t="str">
        <f>'Input Sheet'!B44</f>
        <v>Segment 7</v>
      </c>
      <c r="F32" s="88">
        <f>Seg!J10</f>
        <v>0</v>
      </c>
      <c r="G32" s="88">
        <f>Seg!J40</f>
        <v>0</v>
      </c>
    </row>
    <row r="33" spans="1:7" ht="13.5" customHeight="1" x14ac:dyDescent="0.35">
      <c r="A33" s="5" t="str">
        <f t="shared" si="1"/>
        <v>Do Not Print</v>
      </c>
      <c r="C33" s="5" t="str">
        <f>'Input Sheet'!B45</f>
        <v>Segment 8</v>
      </c>
      <c r="F33" s="88">
        <f>Seg!K10</f>
        <v>0</v>
      </c>
      <c r="G33" s="88">
        <f>Seg!K40</f>
        <v>0</v>
      </c>
    </row>
    <row r="34" spans="1:7" ht="13.5" customHeight="1" x14ac:dyDescent="0.35">
      <c r="A34" s="5" t="str">
        <f t="shared" si="1"/>
        <v>Do Not Print</v>
      </c>
      <c r="C34" s="5" t="str">
        <f>'Input Sheet'!B46</f>
        <v>Segment 9</v>
      </c>
      <c r="F34" s="88">
        <f>Seg!L10</f>
        <v>0</v>
      </c>
      <c r="G34" s="88">
        <f>Seg!L40</f>
        <v>0</v>
      </c>
    </row>
    <row r="35" spans="1:7" ht="13.5" customHeight="1" x14ac:dyDescent="0.35">
      <c r="A35" s="5" t="str">
        <f t="shared" si="1"/>
        <v>Do Not Print</v>
      </c>
      <c r="C35" s="5" t="str">
        <f>'Input Sheet'!B47</f>
        <v>Segment 10</v>
      </c>
      <c r="F35" s="88">
        <f>Seg!M10</f>
        <v>0</v>
      </c>
      <c r="G35" s="88">
        <f>Seg!M40</f>
        <v>0</v>
      </c>
    </row>
    <row r="36" spans="1:7" ht="13.5" customHeight="1" x14ac:dyDescent="0.35">
      <c r="A36" s="5" t="str">
        <f t="shared" si="1"/>
        <v>Do Not Print</v>
      </c>
      <c r="C36" s="5" t="str">
        <f>'Input Sheet'!B48</f>
        <v>Segment 11</v>
      </c>
      <c r="F36" s="88">
        <f>Seg!N10</f>
        <v>0</v>
      </c>
      <c r="G36" s="88">
        <f>Seg!N40</f>
        <v>0</v>
      </c>
    </row>
    <row r="37" spans="1:7" ht="13.5" customHeight="1" x14ac:dyDescent="0.35">
      <c r="A37" s="5" t="str">
        <f t="shared" si="1"/>
        <v>Do Not Print</v>
      </c>
      <c r="C37" s="5" t="str">
        <f>'Input Sheet'!B49</f>
        <v>Segment 12</v>
      </c>
      <c r="F37" s="88">
        <f>Seg!O10</f>
        <v>0</v>
      </c>
      <c r="G37" s="88">
        <f>Seg!O40</f>
        <v>0</v>
      </c>
    </row>
    <row r="38" spans="1:7" ht="13.5" customHeight="1" x14ac:dyDescent="0.35">
      <c r="A38" s="5" t="str">
        <f t="shared" si="1"/>
        <v>Do Not Print</v>
      </c>
      <c r="C38" s="5" t="str">
        <f>'Input Sheet'!B50</f>
        <v>Segment 13</v>
      </c>
      <c r="F38" s="88">
        <f>Seg!P10</f>
        <v>0</v>
      </c>
      <c r="G38" s="88">
        <f>Seg!P40</f>
        <v>0</v>
      </c>
    </row>
    <row r="39" spans="1:7" ht="13.5" customHeight="1" x14ac:dyDescent="0.35">
      <c r="A39" s="5" t="str">
        <f t="shared" si="1"/>
        <v>Do Not Print</v>
      </c>
      <c r="C39" s="5" t="str">
        <f>'Input Sheet'!B51</f>
        <v>Segment 14</v>
      </c>
      <c r="F39" s="88">
        <f>Seg!Q10</f>
        <v>0</v>
      </c>
      <c r="G39" s="88">
        <f>Seg!Q40</f>
        <v>0</v>
      </c>
    </row>
    <row r="40" spans="1:7" x14ac:dyDescent="0.35">
      <c r="A40" s="5" t="str">
        <f>IF(A41="Do Not Print","Do Not Print","Print")</f>
        <v>Do Not Print</v>
      </c>
      <c r="F40" s="88"/>
      <c r="G40" s="88"/>
    </row>
    <row r="41" spans="1:7" x14ac:dyDescent="0.35">
      <c r="A41" s="5" t="str">
        <f>IF(F41+G41=0,"Do Not Print","Print")</f>
        <v>Do Not Print</v>
      </c>
      <c r="F41" s="95">
        <f>SUM(F26:F40)</f>
        <v>0</v>
      </c>
      <c r="G41" s="95">
        <f>SUM(G26:G40)</f>
        <v>0</v>
      </c>
    </row>
    <row r="42" spans="1:7" x14ac:dyDescent="0.35">
      <c r="A42" s="5" t="s">
        <v>19</v>
      </c>
    </row>
    <row r="43" spans="1:7" x14ac:dyDescent="0.35">
      <c r="A43" s="5" t="s">
        <v>19</v>
      </c>
      <c r="B43" s="23">
        <f>B24+1</f>
        <v>4</v>
      </c>
      <c r="C43" s="19" t="s">
        <v>69</v>
      </c>
      <c r="D43" s="19"/>
      <c r="E43" s="19"/>
      <c r="F43" s="44" t="str">
        <f>F24</f>
        <v>2019/20</v>
      </c>
      <c r="G43" s="44" t="str">
        <f>G24</f>
        <v>2018/19</v>
      </c>
    </row>
    <row r="44" spans="1:7" x14ac:dyDescent="0.35">
      <c r="A44" s="5" t="s">
        <v>19</v>
      </c>
      <c r="F44" s="44" t="str">
        <f>F25</f>
        <v>£</v>
      </c>
      <c r="G44" s="44" t="str">
        <f>G25</f>
        <v>£</v>
      </c>
    </row>
    <row r="45" spans="1:7" x14ac:dyDescent="0.35">
      <c r="A45" s="5" t="str">
        <f t="shared" ref="A45:A58" si="2">IF(F45+G45=0,"Do Not Print","Print")</f>
        <v>Do Not Print</v>
      </c>
      <c r="C45" s="5" t="str">
        <f>'Input Sheet'!B60</f>
        <v>Segment 1</v>
      </c>
      <c r="F45" s="88">
        <f>'Input Sheet'!C60</f>
        <v>0</v>
      </c>
      <c r="G45" s="88">
        <f>'Input Sheet'!D60</f>
        <v>0</v>
      </c>
    </row>
    <row r="46" spans="1:7" x14ac:dyDescent="0.35">
      <c r="A46" s="5" t="str">
        <f t="shared" si="2"/>
        <v>Do Not Print</v>
      </c>
      <c r="C46" s="5" t="str">
        <f>'Input Sheet'!B61</f>
        <v>Segment 2</v>
      </c>
      <c r="F46" s="88">
        <f>'Input Sheet'!C61</f>
        <v>0</v>
      </c>
      <c r="G46" s="88">
        <f>'Input Sheet'!D61</f>
        <v>0</v>
      </c>
    </row>
    <row r="47" spans="1:7" x14ac:dyDescent="0.35">
      <c r="A47" s="5" t="str">
        <f t="shared" si="2"/>
        <v>Do Not Print</v>
      </c>
      <c r="C47" s="5" t="str">
        <f>'Input Sheet'!B62</f>
        <v>Segment 2</v>
      </c>
      <c r="F47" s="88">
        <f>'Input Sheet'!C62</f>
        <v>0</v>
      </c>
      <c r="G47" s="88">
        <f>'Input Sheet'!D62</f>
        <v>0</v>
      </c>
    </row>
    <row r="48" spans="1:7" x14ac:dyDescent="0.35">
      <c r="A48" s="5" t="str">
        <f t="shared" si="2"/>
        <v>Do Not Print</v>
      </c>
      <c r="C48" s="5" t="str">
        <f>'Input Sheet'!B63</f>
        <v>Segment 3</v>
      </c>
      <c r="F48" s="88">
        <f>'Input Sheet'!C63</f>
        <v>0</v>
      </c>
      <c r="G48" s="88">
        <f>'Input Sheet'!D63</f>
        <v>0</v>
      </c>
    </row>
    <row r="49" spans="1:7" x14ac:dyDescent="0.35">
      <c r="A49" s="5" t="str">
        <f t="shared" si="2"/>
        <v>Do Not Print</v>
      </c>
      <c r="C49" s="5" t="str">
        <f>'Input Sheet'!B64</f>
        <v>Segment 5</v>
      </c>
      <c r="F49" s="88">
        <f>'Input Sheet'!C64</f>
        <v>0</v>
      </c>
      <c r="G49" s="88">
        <f>'Input Sheet'!D64</f>
        <v>0</v>
      </c>
    </row>
    <row r="50" spans="1:7" x14ac:dyDescent="0.35">
      <c r="A50" s="5" t="str">
        <f t="shared" si="2"/>
        <v>Do Not Print</v>
      </c>
      <c r="C50" s="5" t="str">
        <f>'Input Sheet'!B65</f>
        <v>Segment 6</v>
      </c>
      <c r="F50" s="88">
        <f>'Input Sheet'!C65</f>
        <v>0</v>
      </c>
      <c r="G50" s="88">
        <f>'Input Sheet'!D65</f>
        <v>0</v>
      </c>
    </row>
    <row r="51" spans="1:7" x14ac:dyDescent="0.35">
      <c r="A51" s="5" t="str">
        <f t="shared" si="2"/>
        <v>Do Not Print</v>
      </c>
      <c r="C51" s="5" t="str">
        <f>'Input Sheet'!B66</f>
        <v>Segment 7</v>
      </c>
      <c r="F51" s="88">
        <f>'Input Sheet'!C66</f>
        <v>0</v>
      </c>
      <c r="G51" s="88">
        <f>'Input Sheet'!D66</f>
        <v>0</v>
      </c>
    </row>
    <row r="52" spans="1:7" x14ac:dyDescent="0.35">
      <c r="A52" s="5" t="str">
        <f t="shared" si="2"/>
        <v>Do Not Print</v>
      </c>
      <c r="C52" s="5" t="str">
        <f>'Input Sheet'!B67</f>
        <v>Segment 8</v>
      </c>
      <c r="F52" s="88">
        <f>'Input Sheet'!C67</f>
        <v>0</v>
      </c>
      <c r="G52" s="88">
        <f>'Input Sheet'!D67</f>
        <v>0</v>
      </c>
    </row>
    <row r="53" spans="1:7" x14ac:dyDescent="0.35">
      <c r="A53" s="5" t="str">
        <f t="shared" si="2"/>
        <v>Do Not Print</v>
      </c>
      <c r="C53" s="5" t="str">
        <f>'Input Sheet'!B68</f>
        <v>Segment 9</v>
      </c>
      <c r="F53" s="88">
        <f>'Input Sheet'!C68</f>
        <v>0</v>
      </c>
      <c r="G53" s="88">
        <f>'Input Sheet'!D68</f>
        <v>0</v>
      </c>
    </row>
    <row r="54" spans="1:7" x14ac:dyDescent="0.35">
      <c r="A54" s="5" t="str">
        <f t="shared" si="2"/>
        <v>Do Not Print</v>
      </c>
      <c r="C54" s="5" t="str">
        <f>'Input Sheet'!B69</f>
        <v>Segment 10</v>
      </c>
      <c r="F54" s="88">
        <f>'Input Sheet'!C69</f>
        <v>0</v>
      </c>
      <c r="G54" s="88">
        <f>'Input Sheet'!D69</f>
        <v>0</v>
      </c>
    </row>
    <row r="55" spans="1:7" x14ac:dyDescent="0.35">
      <c r="A55" s="5" t="str">
        <f t="shared" si="2"/>
        <v>Do Not Print</v>
      </c>
      <c r="C55" s="5" t="str">
        <f>'Input Sheet'!B70</f>
        <v>Segment 11</v>
      </c>
      <c r="F55" s="88">
        <f>'Input Sheet'!C70</f>
        <v>0</v>
      </c>
      <c r="G55" s="88">
        <f>'Input Sheet'!D70</f>
        <v>0</v>
      </c>
    </row>
    <row r="56" spans="1:7" x14ac:dyDescent="0.35">
      <c r="A56" s="5" t="str">
        <f t="shared" si="2"/>
        <v>Do Not Print</v>
      </c>
      <c r="C56" s="5" t="str">
        <f>'Input Sheet'!B71</f>
        <v>Segment 12</v>
      </c>
      <c r="F56" s="88">
        <f>'Input Sheet'!C71</f>
        <v>0</v>
      </c>
      <c r="G56" s="88">
        <f>'Input Sheet'!D71</f>
        <v>0</v>
      </c>
    </row>
    <row r="57" spans="1:7" x14ac:dyDescent="0.35">
      <c r="A57" s="5" t="str">
        <f t="shared" si="2"/>
        <v>Do Not Print</v>
      </c>
      <c r="C57" s="5" t="str">
        <f>'Input Sheet'!B72</f>
        <v>Segment 13</v>
      </c>
      <c r="F57" s="88">
        <f>'Input Sheet'!C72</f>
        <v>0</v>
      </c>
      <c r="G57" s="88">
        <f>'Input Sheet'!D72</f>
        <v>0</v>
      </c>
    </row>
    <row r="58" spans="1:7" x14ac:dyDescent="0.35">
      <c r="A58" s="5" t="str">
        <f t="shared" si="2"/>
        <v>Do Not Print</v>
      </c>
      <c r="C58" s="5" t="str">
        <f>'Input Sheet'!B73</f>
        <v>Segment 14</v>
      </c>
      <c r="F58" s="88">
        <f>'Input Sheet'!C73</f>
        <v>0</v>
      </c>
      <c r="G58" s="88">
        <f>'Input Sheet'!D73</f>
        <v>0</v>
      </c>
    </row>
    <row r="59" spans="1:7" x14ac:dyDescent="0.35">
      <c r="A59" s="5" t="str">
        <f>IF(A60="Do Not Print","Do Not Print","Print")</f>
        <v>Do Not Print</v>
      </c>
      <c r="F59" s="88"/>
      <c r="G59" s="88"/>
    </row>
    <row r="60" spans="1:7" x14ac:dyDescent="0.35">
      <c r="A60" s="5" t="str">
        <f>IF(F60+G60=0,"Do Not Print","Print")</f>
        <v>Do Not Print</v>
      </c>
      <c r="F60" s="89">
        <f>SUM(F45:F59)</f>
        <v>0</v>
      </c>
      <c r="G60" s="89">
        <f>SUM(G45:G59)</f>
        <v>0</v>
      </c>
    </row>
    <row r="61" spans="1:7" x14ac:dyDescent="0.35">
      <c r="A61" s="5" t="s">
        <v>19</v>
      </c>
    </row>
    <row r="62" spans="1:7" x14ac:dyDescent="0.35">
      <c r="A62" s="5" t="s">
        <v>19</v>
      </c>
      <c r="B62" s="23">
        <f>B43+1</f>
        <v>5</v>
      </c>
      <c r="C62" s="19" t="str">
        <f>'Input Sheet'!B78</f>
        <v>External Audit Fees</v>
      </c>
      <c r="D62" s="19"/>
      <c r="E62" s="19"/>
      <c r="F62" s="44" t="str">
        <f>F43</f>
        <v>2019/20</v>
      </c>
      <c r="G62" s="44" t="str">
        <f>G43</f>
        <v>2018/19</v>
      </c>
    </row>
    <row r="63" spans="1:7" x14ac:dyDescent="0.35">
      <c r="A63" s="5" t="s">
        <v>19</v>
      </c>
      <c r="F63" s="44" t="str">
        <f>F44</f>
        <v>£</v>
      </c>
      <c r="G63" s="44" t="str">
        <f>G44</f>
        <v>£</v>
      </c>
    </row>
    <row r="64" spans="1:7" x14ac:dyDescent="0.35">
      <c r="A64" s="5" t="str">
        <f>IF(F64+G64=0,"Do Not Print","Print")</f>
        <v>Do Not Print</v>
      </c>
      <c r="C64" s="5" t="str">
        <f>'Input Sheet'!B79</f>
        <v>External Audit Fees</v>
      </c>
      <c r="F64" s="88">
        <f>'Input Sheet'!C79</f>
        <v>0</v>
      </c>
      <c r="G64" s="88">
        <f>'Input Sheet'!D79</f>
        <v>0</v>
      </c>
    </row>
    <row r="65" spans="1:7" x14ac:dyDescent="0.35">
      <c r="A65" s="5" t="str">
        <f>IF(F65+G65=0,"Do Not Print","Print")</f>
        <v>Do Not Print</v>
      </c>
      <c r="C65" s="5" t="str">
        <f>'Input Sheet'!B80</f>
        <v>Other Fees</v>
      </c>
      <c r="F65" s="88">
        <f>'Input Sheet'!C80</f>
        <v>0</v>
      </c>
      <c r="G65" s="88">
        <f>'Input Sheet'!D80</f>
        <v>0</v>
      </c>
    </row>
    <row r="66" spans="1:7" x14ac:dyDescent="0.35">
      <c r="A66" s="5" t="str">
        <f>IF(A67="Do Not Print","Do Not Print","Print")</f>
        <v>Do Not Print</v>
      </c>
      <c r="F66" s="88"/>
      <c r="G66" s="88"/>
    </row>
    <row r="67" spans="1:7" x14ac:dyDescent="0.35">
      <c r="A67" s="5" t="str">
        <f>IF(F67+G67=0,"Do Not Print","Print")</f>
        <v>Do Not Print</v>
      </c>
      <c r="F67" s="89">
        <f>SUM(F64:F66)</f>
        <v>0</v>
      </c>
      <c r="G67" s="89">
        <f>SUM(G64:G66)</f>
        <v>0</v>
      </c>
    </row>
    <row r="68" spans="1:7" x14ac:dyDescent="0.35">
      <c r="A68" s="5" t="s">
        <v>19</v>
      </c>
    </row>
    <row r="69" spans="1:7" x14ac:dyDescent="0.35">
      <c r="A69" s="5" t="s">
        <v>19</v>
      </c>
      <c r="B69" s="23">
        <f>B62+1</f>
        <v>6</v>
      </c>
      <c r="C69" s="19" t="str">
        <f>'Input Sheet'!B85</f>
        <v>Staff Costs</v>
      </c>
      <c r="D69" s="19"/>
      <c r="E69" s="19"/>
      <c r="F69" s="44" t="str">
        <f>F62</f>
        <v>2019/20</v>
      </c>
      <c r="G69" s="44" t="str">
        <f>G62</f>
        <v>2018/19</v>
      </c>
    </row>
    <row r="70" spans="1:7" ht="13.5" customHeight="1" x14ac:dyDescent="0.35">
      <c r="A70" s="5" t="s">
        <v>19</v>
      </c>
      <c r="F70" s="44" t="str">
        <f>F63</f>
        <v>£</v>
      </c>
      <c r="G70" s="44" t="str">
        <f>G63</f>
        <v>£</v>
      </c>
    </row>
    <row r="71" spans="1:7" ht="13.5" customHeight="1" x14ac:dyDescent="0.35">
      <c r="A71" s="5" t="str">
        <f>IF(F71+G71=0,"Do Not Print","Print")</f>
        <v>Do Not Print</v>
      </c>
      <c r="C71" s="5" t="str">
        <f>'Input Sheet'!B86</f>
        <v>Salaries</v>
      </c>
      <c r="F71" s="96">
        <f>'Input Sheet'!C86</f>
        <v>0</v>
      </c>
      <c r="G71" s="96">
        <f>'Input Sheet'!D86</f>
        <v>0</v>
      </c>
    </row>
    <row r="72" spans="1:7" ht="13.5" customHeight="1" x14ac:dyDescent="0.35">
      <c r="A72" s="5" t="str">
        <f>IF(F72+G72=0,"Do Not Print","Print")</f>
        <v>Do Not Print</v>
      </c>
      <c r="C72" s="5" t="str">
        <f>'Input Sheet'!B87</f>
        <v>National Insurance</v>
      </c>
      <c r="F72" s="96">
        <f>'Input Sheet'!C87</f>
        <v>0</v>
      </c>
      <c r="G72" s="96">
        <f>'Input Sheet'!D87</f>
        <v>0</v>
      </c>
    </row>
    <row r="73" spans="1:7" x14ac:dyDescent="0.35">
      <c r="A73" s="5" t="str">
        <f>IF(F73+G73=0,"Do Not Print","Print")</f>
        <v>Do Not Print</v>
      </c>
      <c r="C73" s="5" t="str">
        <f>'Input Sheet'!B88</f>
        <v>Pension Costs</v>
      </c>
      <c r="F73" s="96">
        <f>'Input Sheet'!C88</f>
        <v>0</v>
      </c>
      <c r="G73" s="96">
        <f>'Input Sheet'!D88</f>
        <v>0</v>
      </c>
    </row>
    <row r="74" spans="1:7" ht="18.75" customHeight="1" x14ac:dyDescent="0.35">
      <c r="A74" s="5" t="str">
        <f>IF(F74+G74=0,"Do Not Print","Print")</f>
        <v>Do Not Print</v>
      </c>
      <c r="C74" s="5" t="str">
        <f>'Input Sheet'!B89</f>
        <v>Agency Staff Costs</v>
      </c>
      <c r="F74" s="96">
        <f>'Input Sheet'!C89</f>
        <v>0</v>
      </c>
      <c r="G74" s="96">
        <f>'Input Sheet'!D89</f>
        <v>0</v>
      </c>
    </row>
    <row r="75" spans="1:7" x14ac:dyDescent="0.35">
      <c r="A75" s="5" t="str">
        <f>IF(A76="Do Not Print","Do Not Print","Print")</f>
        <v>Do Not Print</v>
      </c>
      <c r="F75" s="88"/>
      <c r="G75" s="88"/>
    </row>
    <row r="76" spans="1:7" x14ac:dyDescent="0.35">
      <c r="A76" s="5" t="str">
        <f>IF(F76+G76=0,"Do Not Print","Print")</f>
        <v>Do Not Print</v>
      </c>
      <c r="F76" s="89">
        <f>SUM(F71:F75)</f>
        <v>0</v>
      </c>
      <c r="G76" s="89">
        <f>SUM(G71:G75)</f>
        <v>0</v>
      </c>
    </row>
    <row r="77" spans="1:7" x14ac:dyDescent="0.35">
      <c r="A77" s="5" t="s">
        <v>19</v>
      </c>
      <c r="F77" s="16"/>
      <c r="G77" s="16"/>
    </row>
    <row r="78" spans="1:7" x14ac:dyDescent="0.35">
      <c r="A78" s="5" t="s">
        <v>19</v>
      </c>
      <c r="F78" s="45" t="str">
        <f>F69</f>
        <v>2019/20</v>
      </c>
      <c r="G78" s="45" t="str">
        <f>G69</f>
        <v>2018/19</v>
      </c>
    </row>
    <row r="79" spans="1:7" x14ac:dyDescent="0.35">
      <c r="A79" s="5" t="s">
        <v>19</v>
      </c>
      <c r="F79" s="45" t="str">
        <f>'Input Sheet'!C139</f>
        <v>FTE</v>
      </c>
      <c r="G79" s="45" t="str">
        <f>'Input Sheet'!D139</f>
        <v>FTE</v>
      </c>
    </row>
    <row r="80" spans="1:7" ht="15.75" customHeight="1" x14ac:dyDescent="0.35">
      <c r="A80" s="5" t="str">
        <f>IF(F80+G80=0,"Do Not Print","Print")</f>
        <v>Do Not Print</v>
      </c>
      <c r="C80" s="5" t="s">
        <v>11</v>
      </c>
      <c r="F80" s="96">
        <f>'Input Sheet'!C144</f>
        <v>0</v>
      </c>
      <c r="G80" s="96">
        <f>'Input Sheet'!D144</f>
        <v>0</v>
      </c>
    </row>
    <row r="81" spans="1:7" x14ac:dyDescent="0.35">
      <c r="A81" s="5" t="s">
        <v>19</v>
      </c>
      <c r="F81" s="16"/>
      <c r="G81" s="16"/>
    </row>
    <row r="82" spans="1:7" ht="29" x14ac:dyDescent="0.35">
      <c r="A82" s="5" t="s">
        <v>19</v>
      </c>
      <c r="F82" s="50" t="str">
        <f>'Input Sheet'!C142</f>
        <v>Actual Numbers</v>
      </c>
      <c r="G82" s="50" t="str">
        <f>'Input Sheet'!D142</f>
        <v>Actual Numbers</v>
      </c>
    </row>
    <row r="83" spans="1:7" x14ac:dyDescent="0.35">
      <c r="A83" s="5" t="str">
        <f>IF(F83+G83=0,"Do Not Print","Print")</f>
        <v>Do Not Print</v>
      </c>
      <c r="C83" s="16" t="str">
        <f>'Input Sheet'!B143</f>
        <v>Full-time numbers employed</v>
      </c>
      <c r="D83" s="16"/>
      <c r="E83" s="16"/>
      <c r="F83" s="96">
        <f>'Input Sheet'!C143</f>
        <v>0</v>
      </c>
      <c r="G83" s="96">
        <f>'Input Sheet'!D143</f>
        <v>0</v>
      </c>
    </row>
    <row r="84" spans="1:7" x14ac:dyDescent="0.35">
      <c r="A84" s="5" t="str">
        <f>IF(F84+G84=0,"Do Not Print","Print")</f>
        <v>Do Not Print</v>
      </c>
      <c r="C84" s="16" t="str">
        <f>'Input Sheet'!B144</f>
        <v>Part-time numbers employed</v>
      </c>
      <c r="D84" s="16"/>
      <c r="E84" s="16"/>
      <c r="F84" s="96">
        <f>'Input Sheet'!C144</f>
        <v>0</v>
      </c>
      <c r="G84" s="96">
        <f>'Input Sheet'!D144</f>
        <v>0</v>
      </c>
    </row>
    <row r="85" spans="1:7" x14ac:dyDescent="0.35">
      <c r="A85" s="5" t="str">
        <f>IF(F85+G85=0,"Do Not Print","Print")</f>
        <v>Do Not Print</v>
      </c>
      <c r="C85" s="16" t="str">
        <f>'Input Sheet'!B145</f>
        <v>Agency Staff numbers</v>
      </c>
      <c r="D85" s="16"/>
      <c r="E85" s="16"/>
      <c r="F85" s="96">
        <f>'Input Sheet'!C145</f>
        <v>0</v>
      </c>
      <c r="G85" s="96">
        <f>'Input Sheet'!D145</f>
        <v>0</v>
      </c>
    </row>
    <row r="86" spans="1:7" x14ac:dyDescent="0.35">
      <c r="A86" s="5" t="str">
        <f>IF(A87="Do Not Print","Do Not Print","Print")</f>
        <v>Do Not Print</v>
      </c>
      <c r="C86" s="16"/>
      <c r="D86" s="16"/>
      <c r="E86" s="16"/>
      <c r="F86" s="96"/>
      <c r="G86" s="96"/>
    </row>
    <row r="87" spans="1:7" x14ac:dyDescent="0.35">
      <c r="A87" s="5" t="str">
        <f>IF(F87+G87=0,"Do Not Print","Print")</f>
        <v>Do Not Print</v>
      </c>
      <c r="F87" s="165">
        <f>SUM(F83:F86)</f>
        <v>0</v>
      </c>
      <c r="G87" s="165">
        <f>SUM(G83:G86)</f>
        <v>0</v>
      </c>
    </row>
    <row r="88" spans="1:7" x14ac:dyDescent="0.35">
      <c r="A88" s="5" t="s">
        <v>19</v>
      </c>
    </row>
    <row r="89" spans="1:7" x14ac:dyDescent="0.35">
      <c r="A89" s="5" t="s">
        <v>19</v>
      </c>
      <c r="B89" s="23">
        <f>B69+1</f>
        <v>7</v>
      </c>
      <c r="C89" s="12" t="str">
        <f>'Input Sheet'!B380</f>
        <v>Short Term Debtors</v>
      </c>
      <c r="F89" s="44">
        <f>'Input Sheet'!C379</f>
        <v>2020</v>
      </c>
      <c r="G89" s="44">
        <f>'Input Sheet'!D379</f>
        <v>2019</v>
      </c>
    </row>
    <row r="90" spans="1:7" ht="14.25" customHeight="1" x14ac:dyDescent="0.35">
      <c r="A90" s="5" t="s">
        <v>19</v>
      </c>
      <c r="B90" s="23"/>
      <c r="F90" s="44" t="str">
        <f>F70</f>
        <v>£</v>
      </c>
      <c r="G90" s="44" t="str">
        <f>G70</f>
        <v>£</v>
      </c>
    </row>
    <row r="91" spans="1:7" x14ac:dyDescent="0.35">
      <c r="A91" s="5" t="str">
        <f>IF(F91+G91=0,"Do Not Print","Print")</f>
        <v>Do Not Print</v>
      </c>
      <c r="B91" s="23"/>
      <c r="C91" s="5" t="str">
        <f>'Input Sheet'!B381</f>
        <v>Government Departments</v>
      </c>
      <c r="F91" s="97">
        <f>'Input Sheet'!C381</f>
        <v>0</v>
      </c>
      <c r="G91" s="97">
        <f>'Input Sheet'!D381</f>
        <v>0</v>
      </c>
    </row>
    <row r="92" spans="1:7" x14ac:dyDescent="0.35">
      <c r="A92" s="5" t="str">
        <f>IF(F92+G92=0,"Do Not Print","Print")</f>
        <v>Do Not Print</v>
      </c>
      <c r="B92" s="23"/>
      <c r="C92" s="5" t="str">
        <f>'Input Sheet'!B382</f>
        <v>Councils</v>
      </c>
      <c r="F92" s="97">
        <f>'Input Sheet'!C382</f>
        <v>0</v>
      </c>
      <c r="G92" s="97">
        <f>'Input Sheet'!D382</f>
        <v>0</v>
      </c>
    </row>
    <row r="93" spans="1:7" x14ac:dyDescent="0.35">
      <c r="A93" s="5" t="str">
        <f>IF(F93+G93=0,"Do Not Print","Print")</f>
        <v>Do Not Print</v>
      </c>
      <c r="B93" s="23"/>
      <c r="C93" s="5" t="str">
        <f>'Input Sheet'!B383</f>
        <v>Prepayments</v>
      </c>
      <c r="F93" s="97">
        <f>'Input Sheet'!C383</f>
        <v>0</v>
      </c>
      <c r="G93" s="97">
        <f>'Input Sheet'!D383</f>
        <v>0</v>
      </c>
    </row>
    <row r="94" spans="1:7" x14ac:dyDescent="0.35">
      <c r="A94" s="5" t="str">
        <f>IF(F94+G94=0,"Do Not Print","Print")</f>
        <v>Do Not Print</v>
      </c>
      <c r="B94" s="23"/>
      <c r="C94" s="5" t="str">
        <f>'Input Sheet'!B384</f>
        <v>Other</v>
      </c>
      <c r="F94" s="97">
        <f>'Input Sheet'!C384</f>
        <v>0</v>
      </c>
      <c r="G94" s="97">
        <f>'Input Sheet'!D384</f>
        <v>0</v>
      </c>
    </row>
    <row r="95" spans="1:7" x14ac:dyDescent="0.35">
      <c r="A95" s="5" t="str">
        <f>IF(A96="Do Not Print","Do Not Print","Print")</f>
        <v>Do Not Print</v>
      </c>
      <c r="B95" s="23"/>
      <c r="F95" s="97"/>
      <c r="G95" s="97"/>
    </row>
    <row r="96" spans="1:7" x14ac:dyDescent="0.35">
      <c r="A96" s="5" t="str">
        <f>IF(F96+G96=0,"Do Not Print","Print")</f>
        <v>Do Not Print</v>
      </c>
      <c r="B96" s="23"/>
      <c r="F96" s="98">
        <f>SUM(F91:F95)</f>
        <v>0</v>
      </c>
      <c r="G96" s="98">
        <f>SUM(G91:G95)</f>
        <v>0</v>
      </c>
    </row>
    <row r="97" spans="1:7" x14ac:dyDescent="0.35">
      <c r="A97" s="5" t="s">
        <v>19</v>
      </c>
      <c r="B97" s="23"/>
      <c r="F97" s="24"/>
      <c r="G97" s="24"/>
    </row>
    <row r="98" spans="1:7" x14ac:dyDescent="0.35">
      <c r="A98" s="5" t="s">
        <v>19</v>
      </c>
      <c r="B98" s="23">
        <f>B89+1</f>
        <v>8</v>
      </c>
      <c r="C98" s="12" t="str">
        <f>'Input Sheet'!B389</f>
        <v>Short Term Creditors</v>
      </c>
      <c r="F98" s="44">
        <f>F89</f>
        <v>2020</v>
      </c>
      <c r="G98" s="44">
        <f>G89</f>
        <v>2019</v>
      </c>
    </row>
    <row r="99" spans="1:7" ht="14.25" customHeight="1" x14ac:dyDescent="0.35">
      <c r="A99" s="5" t="s">
        <v>19</v>
      </c>
      <c r="F99" s="44" t="str">
        <f>F90</f>
        <v>£</v>
      </c>
      <c r="G99" s="44" t="str">
        <f>G90</f>
        <v>£</v>
      </c>
    </row>
    <row r="100" spans="1:7" ht="13.5" customHeight="1" x14ac:dyDescent="0.35">
      <c r="A100" s="5" t="str">
        <f>IF(F100+G100=0,"Do Not Print","Print")</f>
        <v>Do Not Print</v>
      </c>
      <c r="C100" s="5" t="str">
        <f>'Input Sheet'!B390</f>
        <v>Government Departments</v>
      </c>
      <c r="F100" s="88">
        <f>'Input Sheet'!C390</f>
        <v>0</v>
      </c>
      <c r="G100" s="88">
        <f>'Input Sheet'!D390</f>
        <v>0</v>
      </c>
    </row>
    <row r="101" spans="1:7" x14ac:dyDescent="0.35">
      <c r="A101" s="5" t="str">
        <f>IF(F101+G101=0,"Do Not Print","Print")</f>
        <v>Do Not Print</v>
      </c>
      <c r="C101" s="5" t="str">
        <f>'Input Sheet'!B391</f>
        <v>Councils</v>
      </c>
      <c r="F101" s="88">
        <f>'Input Sheet'!C391</f>
        <v>0</v>
      </c>
      <c r="G101" s="88">
        <f>'Input Sheet'!D391</f>
        <v>0</v>
      </c>
    </row>
    <row r="102" spans="1:7" x14ac:dyDescent="0.35">
      <c r="A102" s="5" t="str">
        <f>IF(F102+G102=0,"Do Not Print","Print")</f>
        <v>Do Not Print</v>
      </c>
      <c r="C102" s="5" t="str">
        <f>'Input Sheet'!B392</f>
        <v>Grants to Beneficiaries</v>
      </c>
      <c r="F102" s="88">
        <f>'Input Sheet'!C392</f>
        <v>0</v>
      </c>
      <c r="G102" s="88">
        <f>'Input Sheet'!D392</f>
        <v>0</v>
      </c>
    </row>
    <row r="103" spans="1:7" x14ac:dyDescent="0.35">
      <c r="A103" s="5" t="str">
        <f>IF(F103+G103=0,"Do Not Print","Print")</f>
        <v>Do Not Print</v>
      </c>
      <c r="C103" s="5" t="str">
        <f>'Input Sheet'!B393</f>
        <v>Receipts in Advance</v>
      </c>
      <c r="F103" s="88">
        <f>'Input Sheet'!C393</f>
        <v>0</v>
      </c>
      <c r="G103" s="88">
        <f>'Input Sheet'!D393</f>
        <v>0</v>
      </c>
    </row>
    <row r="104" spans="1:7" x14ac:dyDescent="0.35">
      <c r="A104" s="5" t="str">
        <f>IF(F104+G104=0,"Do Not Print","Print")</f>
        <v>Do Not Print</v>
      </c>
      <c r="C104" s="5" t="str">
        <f>'Input Sheet'!B394</f>
        <v>Other</v>
      </c>
      <c r="F104" s="88">
        <f>'Input Sheet'!C394</f>
        <v>0</v>
      </c>
      <c r="G104" s="88">
        <f>'Input Sheet'!D394</f>
        <v>0</v>
      </c>
    </row>
    <row r="105" spans="1:7" x14ac:dyDescent="0.35">
      <c r="A105" s="5" t="str">
        <f>IF(A106="Do Not Print","Do Not Print","Print")</f>
        <v>Do Not Print</v>
      </c>
      <c r="F105" s="88"/>
      <c r="G105" s="88"/>
    </row>
    <row r="106" spans="1:7" x14ac:dyDescent="0.35">
      <c r="A106" s="5" t="str">
        <f>IF(F106+G106=0,"Do Not Print","Print")</f>
        <v>Do Not Print</v>
      </c>
      <c r="F106" s="89">
        <f>SUM(F100:F105)</f>
        <v>0</v>
      </c>
      <c r="G106" s="89">
        <f>SUM(G100:G105)</f>
        <v>0</v>
      </c>
    </row>
    <row r="107" spans="1:7" x14ac:dyDescent="0.35">
      <c r="A107" s="5" t="s">
        <v>19</v>
      </c>
    </row>
    <row r="108" spans="1:7" x14ac:dyDescent="0.35">
      <c r="A108" s="5" t="s">
        <v>19</v>
      </c>
      <c r="B108" s="26">
        <f>B98+1</f>
        <v>9</v>
      </c>
      <c r="C108" s="26" t="s">
        <v>13</v>
      </c>
      <c r="D108" s="26"/>
      <c r="E108" s="28" t="s">
        <v>14</v>
      </c>
      <c r="F108" s="44" t="str">
        <f>F69</f>
        <v>2019/20</v>
      </c>
      <c r="G108" s="44" t="str">
        <f>G69</f>
        <v>2018/19</v>
      </c>
    </row>
    <row r="109" spans="1:7" x14ac:dyDescent="0.35">
      <c r="A109" s="5" t="s">
        <v>19</v>
      </c>
      <c r="C109" s="26" t="s">
        <v>12</v>
      </c>
      <c r="D109" s="26"/>
      <c r="F109" s="44" t="str">
        <f>F70</f>
        <v>£</v>
      </c>
      <c r="G109" s="44" t="str">
        <f>G70</f>
        <v>£</v>
      </c>
    </row>
    <row r="110" spans="1:7" x14ac:dyDescent="0.35">
      <c r="A110" s="5" t="str">
        <f>IF(F110+G110=0,"Do Not Print","Print")</f>
        <v>Do Not Print</v>
      </c>
      <c r="C110" s="5" t="s">
        <v>15</v>
      </c>
      <c r="E110" s="28">
        <f>B89</f>
        <v>7</v>
      </c>
      <c r="F110" s="27">
        <f>'Input Sheet'!J386</f>
        <v>0</v>
      </c>
      <c r="G110" s="27">
        <f>'Input Sheet'!K386</f>
        <v>0</v>
      </c>
    </row>
    <row r="111" spans="1:7" x14ac:dyDescent="0.35">
      <c r="A111" s="5" t="str">
        <f>IF(F111+G111=0,"Do Not Print","Print")</f>
        <v>Do Not Print</v>
      </c>
      <c r="C111" s="5" t="s">
        <v>26</v>
      </c>
      <c r="E111" s="28">
        <f>B98</f>
        <v>8</v>
      </c>
      <c r="F111" s="27">
        <f>'Input Sheet'!J396</f>
        <v>0</v>
      </c>
      <c r="G111" s="27">
        <f>'Input Sheet'!K396</f>
        <v>0</v>
      </c>
    </row>
    <row r="112" spans="1:7" x14ac:dyDescent="0.35">
      <c r="A112" s="5" t="str">
        <f>IF(A113="Do Not Print","Do Not Print","Print")</f>
        <v>Print</v>
      </c>
      <c r="F112" s="27"/>
      <c r="G112" s="27"/>
    </row>
    <row r="113" spans="1:7" x14ac:dyDescent="0.35">
      <c r="A113" s="5" t="s">
        <v>19</v>
      </c>
      <c r="F113" s="99">
        <f>SUM(F110:F112)</f>
        <v>0</v>
      </c>
      <c r="G113" s="99">
        <f>SUM(G110:G112)</f>
        <v>0</v>
      </c>
    </row>
    <row r="114" spans="1:7" x14ac:dyDescent="0.35">
      <c r="A114" s="5" t="s">
        <v>19</v>
      </c>
    </row>
    <row r="115" spans="1:7" x14ac:dyDescent="0.35">
      <c r="A115" s="5" t="s">
        <v>19</v>
      </c>
      <c r="B115" s="7">
        <f>B108+1</f>
        <v>10</v>
      </c>
      <c r="C115" s="12" t="s">
        <v>27</v>
      </c>
      <c r="D115" s="12"/>
    </row>
    <row r="116" spans="1:7" ht="76.5" customHeight="1" x14ac:dyDescent="0.35">
      <c r="A116" s="5" t="s">
        <v>19</v>
      </c>
      <c r="C116" s="226" t="s">
        <v>28</v>
      </c>
      <c r="D116" s="226"/>
      <c r="E116" s="220"/>
      <c r="F116" s="220"/>
      <c r="G116" s="220"/>
    </row>
    <row r="117" spans="1:7" x14ac:dyDescent="0.35">
      <c r="A117" s="5" t="s">
        <v>19</v>
      </c>
    </row>
    <row r="118" spans="1:7" ht="87" customHeight="1" x14ac:dyDescent="0.35">
      <c r="A118" s="5" t="s">
        <v>19</v>
      </c>
      <c r="C118" s="226" t="s">
        <v>29</v>
      </c>
      <c r="D118" s="226"/>
      <c r="E118" s="220"/>
      <c r="F118" s="220"/>
      <c r="G118" s="220"/>
    </row>
    <row r="119" spans="1:7" x14ac:dyDescent="0.35">
      <c r="A119" s="5" t="s">
        <v>19</v>
      </c>
    </row>
    <row r="120" spans="1:7" ht="41.25" customHeight="1" x14ac:dyDescent="0.35">
      <c r="A120" s="5" t="s">
        <v>19</v>
      </c>
      <c r="C120" s="236" t="s">
        <v>41</v>
      </c>
      <c r="D120" s="236"/>
      <c r="E120" s="217"/>
      <c r="F120" s="217"/>
      <c r="G120" s="217"/>
    </row>
    <row r="121" spans="1:7" x14ac:dyDescent="0.35">
      <c r="A121" s="5" t="s">
        <v>19</v>
      </c>
    </row>
    <row r="122" spans="1:7" ht="45.75" customHeight="1" x14ac:dyDescent="0.35">
      <c r="A122" s="5" t="s">
        <v>19</v>
      </c>
      <c r="C122" s="226" t="s">
        <v>42</v>
      </c>
      <c r="D122" s="226"/>
      <c r="E122" s="220"/>
      <c r="F122" s="220"/>
      <c r="G122" s="220"/>
    </row>
    <row r="123" spans="1:7" x14ac:dyDescent="0.35">
      <c r="A123" s="5" t="s">
        <v>19</v>
      </c>
    </row>
    <row r="124" spans="1:7" x14ac:dyDescent="0.35">
      <c r="A124" s="5" t="str">
        <f>IF(ISBLANK(C124),"Do Not Print","Print")</f>
        <v>Print</v>
      </c>
      <c r="C124" s="263" t="s">
        <v>43</v>
      </c>
      <c r="D124" s="217"/>
      <c r="E124" s="217"/>
      <c r="F124" s="217"/>
      <c r="G124" s="217"/>
    </row>
    <row r="143" ht="19.5" customHeight="1" x14ac:dyDescent="0.35"/>
    <row r="144" ht="78.75" customHeight="1" x14ac:dyDescent="0.35"/>
    <row r="146" spans="2:2" ht="111.75" customHeight="1" x14ac:dyDescent="0.35"/>
    <row r="152" spans="2:2" ht="46.5" customHeight="1" x14ac:dyDescent="0.35"/>
    <row r="156" spans="2:2" x14ac:dyDescent="0.35">
      <c r="B156" s="52" t="s">
        <v>1</v>
      </c>
    </row>
    <row r="179" ht="38.25" customHeight="1" x14ac:dyDescent="0.35"/>
    <row r="180" ht="47.25" customHeight="1" x14ac:dyDescent="0.35"/>
    <row r="190" ht="43.5" customHeight="1" x14ac:dyDescent="0.35"/>
    <row r="195" ht="34.5" customHeight="1" x14ac:dyDescent="0.35"/>
    <row r="201" ht="32.25" customHeight="1" x14ac:dyDescent="0.35"/>
    <row r="202" ht="51" customHeight="1" x14ac:dyDescent="0.35"/>
    <row r="207" ht="44.25" customHeight="1" x14ac:dyDescent="0.35"/>
    <row r="263" ht="47.25" customHeight="1" x14ac:dyDescent="0.35"/>
  </sheetData>
  <autoFilter ref="A1:G124"/>
  <mergeCells count="6">
    <mergeCell ref="C124:G124"/>
    <mergeCell ref="C120:G120"/>
    <mergeCell ref="C122:G122"/>
    <mergeCell ref="B2:G2"/>
    <mergeCell ref="C116:G116"/>
    <mergeCell ref="C118:G118"/>
  </mergeCells>
  <phoneticPr fontId="5" type="noConversion"/>
  <pageMargins left="0.74803149606299213" right="0.74803149606299213" top="0.19685039370078741" bottom="0.78740157480314965" header="0.51181102362204722" footer="0.51181102362204722"/>
  <pageSetup paperSize="9" orientation="portrait" r:id="rId1"/>
  <headerFooter alignWithMargins="0">
    <oddFooter>&amp;R&amp;"Calibri,Bold"&amp;12&amp;P</oddFooter>
  </headerFooter>
  <rowBreaks count="1" manualBreakCount="1">
    <brk id="68"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35"/>
  <sheetViews>
    <sheetView zoomScaleNormal="100" workbookViewId="0">
      <selection activeCell="C11" sqref="C11:J11"/>
    </sheetView>
  </sheetViews>
  <sheetFormatPr defaultRowHeight="13" x14ac:dyDescent="0.3"/>
  <cols>
    <col min="1" max="1" width="3.59765625" customWidth="1"/>
    <col min="2" max="2" width="5" customWidth="1"/>
  </cols>
  <sheetData>
    <row r="1" spans="1:11" ht="18.5" x14ac:dyDescent="0.45">
      <c r="A1" s="84"/>
      <c r="B1" s="3" t="str">
        <f>Notes!B2</f>
        <v>ABC Joint Committee</v>
      </c>
    </row>
    <row r="2" spans="1:11" ht="19" thickBot="1" x14ac:dyDescent="0.5">
      <c r="B2" s="49" t="str">
        <f>Notes!B3</f>
        <v>Financial Statements</v>
      </c>
      <c r="C2" s="51"/>
      <c r="D2" s="51"/>
      <c r="E2" s="51"/>
      <c r="F2" s="51"/>
      <c r="G2" s="51"/>
      <c r="H2" s="51"/>
      <c r="I2" s="51"/>
      <c r="J2" s="51"/>
      <c r="K2" s="47" t="str">
        <f>Notes!G3</f>
        <v>For the year ended 31st March 2020</v>
      </c>
    </row>
    <row r="3" spans="1:11" ht="13.5" thickTop="1" x14ac:dyDescent="0.3"/>
    <row r="4" spans="1:11" ht="18.75" customHeight="1" x14ac:dyDescent="0.3">
      <c r="B4" s="234" t="s">
        <v>358</v>
      </c>
      <c r="C4" s="234"/>
      <c r="D4" s="234"/>
      <c r="E4" s="234"/>
      <c r="F4" s="234"/>
      <c r="G4" s="234"/>
      <c r="H4" s="234"/>
      <c r="I4" s="234"/>
      <c r="J4" s="234"/>
      <c r="K4" s="234"/>
    </row>
    <row r="6" spans="1:11" s="5" customFormat="1" ht="58.5" customHeight="1" x14ac:dyDescent="0.35">
      <c r="B6" s="232" t="str">
        <f>CONCATENATE("In accordance with International Accounting Standard 10, Events after the Balance Sheet Date (IAS 10) this Statement of Accounts which contains a number of minor amendments from the Accounts approved on ",'Input Sheet'!C31," are at today’s date hereby authorised for issue.")</f>
        <v>In accordance with International Accounting Standard 10, Events after the Balance Sheet Date (IAS 10) this Statement of Accounts which contains a number of minor amendments from the Accounts approved on  are at today’s date hereby authorised for issue.</v>
      </c>
      <c r="C6" s="232"/>
      <c r="D6" s="232"/>
      <c r="E6" s="232"/>
      <c r="F6" s="232"/>
      <c r="G6" s="232"/>
      <c r="H6" s="232"/>
      <c r="I6" s="232"/>
      <c r="J6" s="232"/>
      <c r="K6" s="232"/>
    </row>
    <row r="7" spans="1:11" s="5" customFormat="1" ht="14.5" x14ac:dyDescent="0.35">
      <c r="B7" s="2"/>
      <c r="C7" s="2"/>
      <c r="D7" s="2"/>
      <c r="E7" s="2"/>
      <c r="F7" s="2"/>
      <c r="G7" s="2"/>
      <c r="H7" s="2"/>
      <c r="I7" s="2"/>
      <c r="J7" s="2"/>
      <c r="K7" s="2"/>
    </row>
    <row r="8" spans="1:11" s="5" customFormat="1" ht="14.5" x14ac:dyDescent="0.35">
      <c r="B8" s="2" t="s">
        <v>127</v>
      </c>
      <c r="C8" s="2"/>
      <c r="D8" s="2"/>
      <c r="E8" s="2"/>
      <c r="F8" s="2"/>
      <c r="G8" s="2"/>
      <c r="I8" s="2"/>
      <c r="J8" s="2"/>
      <c r="K8" s="2"/>
    </row>
    <row r="9" spans="1:11" s="5" customFormat="1" ht="57.75" customHeight="1" x14ac:dyDescent="0.35">
      <c r="B9" s="8" t="s">
        <v>7</v>
      </c>
      <c r="C9" s="232" t="s">
        <v>128</v>
      </c>
      <c r="D9" s="232"/>
      <c r="E9" s="232"/>
      <c r="F9" s="232"/>
      <c r="G9" s="232"/>
      <c r="H9" s="232"/>
      <c r="I9" s="232"/>
      <c r="J9" s="232"/>
      <c r="K9" s="237"/>
    </row>
    <row r="10" spans="1:11" s="5" customFormat="1" ht="14.5" x14ac:dyDescent="0.35">
      <c r="B10" s="2"/>
      <c r="C10" s="2"/>
      <c r="D10" s="2"/>
      <c r="E10" s="2"/>
      <c r="F10" s="2"/>
      <c r="G10" s="2"/>
      <c r="H10" s="2"/>
      <c r="I10" s="2"/>
      <c r="J10" s="2"/>
      <c r="K10" s="2"/>
    </row>
    <row r="11" spans="1:11" s="5" customFormat="1" ht="20.25" customHeight="1" x14ac:dyDescent="0.35">
      <c r="B11" s="8" t="s">
        <v>7</v>
      </c>
      <c r="C11" s="232" t="s">
        <v>129</v>
      </c>
      <c r="D11" s="232"/>
      <c r="E11" s="232"/>
      <c r="F11" s="232"/>
      <c r="G11" s="232"/>
      <c r="H11" s="232"/>
      <c r="I11" s="232"/>
      <c r="J11" s="232"/>
      <c r="K11" s="2"/>
    </row>
    <row r="12" spans="1:11" s="5" customFormat="1" ht="14.5" x14ac:dyDescent="0.35"/>
    <row r="13" spans="1:11" ht="20.25" customHeight="1" x14ac:dyDescent="0.3">
      <c r="B13" s="234" t="s">
        <v>359</v>
      </c>
      <c r="C13" s="234"/>
      <c r="D13" s="234"/>
      <c r="E13" s="234"/>
      <c r="F13" s="234"/>
      <c r="G13" s="234"/>
      <c r="H13" s="234"/>
      <c r="I13" s="234"/>
      <c r="J13" s="234"/>
      <c r="K13" s="234"/>
    </row>
    <row r="14" spans="1:11" s="5" customFormat="1" ht="14.5" x14ac:dyDescent="0.35"/>
    <row r="15" spans="1:11" s="5" customFormat="1" ht="14.5" x14ac:dyDescent="0.35"/>
    <row r="16" spans="1:11" s="5" customFormat="1" ht="12.75" customHeight="1" x14ac:dyDescent="0.35"/>
    <row r="17" spans="2:4" s="5" customFormat="1" ht="14.5" x14ac:dyDescent="0.35">
      <c r="B17" s="2" t="s">
        <v>130</v>
      </c>
      <c r="D17" s="5" t="s">
        <v>131</v>
      </c>
    </row>
    <row r="18" spans="2:4" ht="14.5" x14ac:dyDescent="0.35">
      <c r="D18" s="5" t="s">
        <v>242</v>
      </c>
    </row>
    <row r="20" spans="2:4" ht="23.25" customHeight="1" x14ac:dyDescent="0.35">
      <c r="B20" s="5" t="str">
        <f>CONCATENATE("Dated:",'Input Sheet'!C33)</f>
        <v>Dated:</v>
      </c>
    </row>
    <row r="40" ht="17.25" customHeight="1" x14ac:dyDescent="0.3"/>
    <row r="42" ht="15" customHeight="1" x14ac:dyDescent="0.3"/>
    <row r="48" ht="15.75" customHeight="1" x14ac:dyDescent="0.3"/>
    <row r="58" ht="75.75" customHeight="1" x14ac:dyDescent="0.3"/>
    <row r="87" spans="4:4" x14ac:dyDescent="0.3">
      <c r="D87">
        <f>Notes!B108</f>
        <v>9</v>
      </c>
    </row>
    <row r="115" spans="2:2" ht="19.5" customHeight="1" x14ac:dyDescent="0.3"/>
    <row r="116" spans="2:2" ht="78.75" customHeight="1" x14ac:dyDescent="0.3"/>
    <row r="118" spans="2:2" ht="111.75" customHeight="1" x14ac:dyDescent="0.3"/>
    <row r="124" spans="2:2" ht="46.5" customHeight="1" x14ac:dyDescent="0.3"/>
    <row r="128" spans="2:2" ht="14.5" x14ac:dyDescent="0.35">
      <c r="B128" s="52" t="s">
        <v>1</v>
      </c>
    </row>
    <row r="151" ht="38.25" customHeight="1" x14ac:dyDescent="0.3"/>
    <row r="152" ht="47.25" customHeight="1" x14ac:dyDescent="0.3"/>
    <row r="162" ht="43.5" customHeight="1" x14ac:dyDescent="0.3"/>
    <row r="167" ht="34.5" customHeight="1" x14ac:dyDescent="0.3"/>
    <row r="173" ht="32.25" customHeight="1" x14ac:dyDescent="0.3"/>
    <row r="174" ht="51" customHeight="1" x14ac:dyDescent="0.3"/>
    <row r="179" ht="44.25" customHeight="1" x14ac:dyDescent="0.3"/>
    <row r="235" ht="47.25" customHeight="1" x14ac:dyDescent="0.3"/>
  </sheetData>
  <mergeCells count="5">
    <mergeCell ref="B6:K6"/>
    <mergeCell ref="C9:K9"/>
    <mergeCell ref="C11:J11"/>
    <mergeCell ref="B4:K4"/>
    <mergeCell ref="B13:K13"/>
  </mergeCells>
  <phoneticPr fontId="5" type="noConversion"/>
  <pageMargins left="0.74803149606299213" right="0" top="0.19685039370078741" bottom="0.78740157480314965" header="0.51181102362204722" footer="0.51181102362204722"/>
  <pageSetup paperSize="9" orientation="portrait" r:id="rId1"/>
  <headerFooter alignWithMargins="0">
    <oddFooter>&amp;R&amp;"Calibri,Bold"&amp;12&amp;P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96"/>
  <sheetViews>
    <sheetView topLeftCell="A370" workbookViewId="0">
      <selection activeCell="D35" sqref="D35"/>
    </sheetView>
  </sheetViews>
  <sheetFormatPr defaultColWidth="9.09765625" defaultRowHeight="14.5" outlineLevelRow="1" x14ac:dyDescent="0.35"/>
  <cols>
    <col min="1" max="1" width="3.69921875" style="5" customWidth="1"/>
    <col min="2" max="2" width="35.296875" style="12" bestFit="1" customWidth="1"/>
    <col min="3" max="3" width="19.59765625" style="5" customWidth="1"/>
    <col min="4" max="4" width="14.59765625" style="5" bestFit="1" customWidth="1"/>
    <col min="5" max="5" width="17.8984375" style="5" customWidth="1"/>
    <col min="6" max="6" width="15" style="5" bestFit="1" customWidth="1"/>
    <col min="7" max="9" width="13.296875" style="5" customWidth="1"/>
    <col min="10" max="10" width="12.3984375" style="5" customWidth="1"/>
    <col min="11" max="21" width="12.69921875" style="5" customWidth="1"/>
    <col min="22" max="22" width="9.09765625" style="5"/>
    <col min="23" max="23" width="11.8984375" style="5" bestFit="1" customWidth="1"/>
    <col min="24" max="16384" width="9.09765625" style="5"/>
  </cols>
  <sheetData>
    <row r="1" spans="1:21" x14ac:dyDescent="0.35">
      <c r="A1" s="84"/>
    </row>
    <row r="2" spans="1:21" x14ac:dyDescent="0.35">
      <c r="B2" s="12" t="s">
        <v>283</v>
      </c>
      <c r="C2" s="114" t="s">
        <v>37</v>
      </c>
      <c r="D2" s="2"/>
      <c r="K2" s="13"/>
      <c r="L2" s="13"/>
      <c r="M2" s="13"/>
      <c r="N2" s="13"/>
      <c r="O2" s="13"/>
      <c r="P2" s="13"/>
      <c r="Q2" s="13"/>
      <c r="R2" s="13"/>
      <c r="S2" s="13"/>
      <c r="T2" s="13"/>
      <c r="U2" s="13"/>
    </row>
    <row r="3" spans="1:21" x14ac:dyDescent="0.35">
      <c r="C3" s="147" t="s">
        <v>40</v>
      </c>
      <c r="D3" s="2"/>
      <c r="K3" s="13"/>
      <c r="L3" s="13"/>
      <c r="M3" s="13"/>
      <c r="N3" s="13"/>
      <c r="O3" s="13"/>
      <c r="P3" s="13"/>
      <c r="Q3" s="13"/>
      <c r="R3" s="13"/>
      <c r="S3" s="13"/>
      <c r="T3" s="13"/>
      <c r="U3" s="13"/>
    </row>
    <row r="4" spans="1:21" x14ac:dyDescent="0.35">
      <c r="K4" s="13"/>
      <c r="L4" s="13"/>
      <c r="M4" s="13"/>
      <c r="N4" s="13"/>
      <c r="O4" s="13"/>
      <c r="P4" s="13"/>
      <c r="Q4" s="13"/>
      <c r="R4" s="13"/>
      <c r="S4" s="13"/>
      <c r="T4" s="13"/>
      <c r="U4" s="13"/>
    </row>
    <row r="5" spans="1:21" x14ac:dyDescent="0.35">
      <c r="B5" s="12" t="s">
        <v>246</v>
      </c>
      <c r="C5" s="114" t="s">
        <v>247</v>
      </c>
      <c r="K5" s="13"/>
      <c r="L5" s="13"/>
      <c r="M5" s="13"/>
      <c r="N5" s="13"/>
      <c r="O5" s="13"/>
      <c r="P5" s="13"/>
      <c r="Q5" s="13"/>
      <c r="R5" s="13"/>
      <c r="S5" s="13"/>
      <c r="T5" s="13"/>
      <c r="U5" s="13"/>
    </row>
    <row r="7" spans="1:21" x14ac:dyDescent="0.35">
      <c r="B7" s="12" t="s">
        <v>248</v>
      </c>
      <c r="C7" s="100" t="s">
        <v>249</v>
      </c>
    </row>
    <row r="8" spans="1:21" x14ac:dyDescent="0.35">
      <c r="C8" s="100" t="s">
        <v>250</v>
      </c>
    </row>
    <row r="9" spans="1:21" x14ac:dyDescent="0.35">
      <c r="C9" s="100" t="s">
        <v>251</v>
      </c>
    </row>
    <row r="10" spans="1:21" x14ac:dyDescent="0.35">
      <c r="C10" s="100" t="s">
        <v>252</v>
      </c>
    </row>
    <row r="11" spans="1:21" x14ac:dyDescent="0.35">
      <c r="C11" s="100" t="s">
        <v>110</v>
      </c>
    </row>
    <row r="12" spans="1:21" x14ac:dyDescent="0.35">
      <c r="C12" s="100" t="s">
        <v>111</v>
      </c>
      <c r="E12" s="5" t="s">
        <v>34</v>
      </c>
    </row>
    <row r="14" spans="1:21" x14ac:dyDescent="0.35">
      <c r="B14" s="12" t="s">
        <v>256</v>
      </c>
      <c r="C14" s="114" t="s">
        <v>345</v>
      </c>
    </row>
    <row r="16" spans="1:21" x14ac:dyDescent="0.35">
      <c r="B16" s="12" t="s">
        <v>260</v>
      </c>
      <c r="C16" s="100" t="s">
        <v>249</v>
      </c>
    </row>
    <row r="18" spans="2:9" x14ac:dyDescent="0.35">
      <c r="B18" s="12" t="s">
        <v>192</v>
      </c>
      <c r="C18" s="100" t="s">
        <v>193</v>
      </c>
    </row>
    <row r="20" spans="2:9" x14ac:dyDescent="0.35">
      <c r="B20" s="12" t="s">
        <v>290</v>
      </c>
      <c r="C20" s="114" t="s">
        <v>345</v>
      </c>
    </row>
    <row r="21" spans="2:9" x14ac:dyDescent="0.35">
      <c r="B21" s="12" t="s">
        <v>291</v>
      </c>
      <c r="C21" s="114" t="s">
        <v>345</v>
      </c>
    </row>
    <row r="23" spans="2:9" x14ac:dyDescent="0.35">
      <c r="B23" s="12" t="s">
        <v>292</v>
      </c>
      <c r="C23" s="111">
        <f>SUM(C20:C22)</f>
        <v>0</v>
      </c>
    </row>
    <row r="25" spans="2:9" x14ac:dyDescent="0.35">
      <c r="B25" s="12" t="s">
        <v>253</v>
      </c>
      <c r="C25" s="114" t="s">
        <v>368</v>
      </c>
      <c r="D25" s="100">
        <v>2020</v>
      </c>
      <c r="E25" s="114" t="s">
        <v>369</v>
      </c>
      <c r="F25" s="179" t="s">
        <v>370</v>
      </c>
      <c r="G25" s="102"/>
      <c r="H25" s="102"/>
      <c r="I25" s="102"/>
    </row>
    <row r="26" spans="2:9" x14ac:dyDescent="0.35">
      <c r="G26" s="146"/>
      <c r="H26" s="146"/>
      <c r="I26" s="146"/>
    </row>
    <row r="27" spans="2:9" x14ac:dyDescent="0.35">
      <c r="B27" s="12" t="s">
        <v>254</v>
      </c>
      <c r="C27" s="114" t="s">
        <v>362</v>
      </c>
      <c r="D27" s="100">
        <v>2019</v>
      </c>
      <c r="E27" s="114" t="s">
        <v>363</v>
      </c>
      <c r="F27" s="179" t="s">
        <v>364</v>
      </c>
      <c r="G27" s="102"/>
      <c r="H27" s="102"/>
      <c r="I27" s="102"/>
    </row>
    <row r="29" spans="2:9" x14ac:dyDescent="0.35">
      <c r="B29" s="12" t="s">
        <v>255</v>
      </c>
      <c r="C29" s="168"/>
    </row>
    <row r="31" spans="2:9" x14ac:dyDescent="0.35">
      <c r="B31" s="12" t="s">
        <v>266</v>
      </c>
      <c r="C31" s="101"/>
    </row>
    <row r="32" spans="2:9" x14ac:dyDescent="0.35">
      <c r="C32" s="102"/>
    </row>
    <row r="33" spans="1:21" x14ac:dyDescent="0.35">
      <c r="B33" s="12" t="s">
        <v>36</v>
      </c>
      <c r="C33" s="101"/>
    </row>
    <row r="34" spans="1:21" x14ac:dyDescent="0.35">
      <c r="C34" s="14"/>
    </row>
    <row r="35" spans="1:21" x14ac:dyDescent="0.35">
      <c r="C35" s="112" t="str">
        <f>E25</f>
        <v>2019/20</v>
      </c>
      <c r="D35" s="112" t="str">
        <f>E27</f>
        <v>2018/19</v>
      </c>
    </row>
    <row r="36" spans="1:21" x14ac:dyDescent="0.35">
      <c r="B36" s="12" t="s">
        <v>206</v>
      </c>
      <c r="C36" s="6" t="s">
        <v>152</v>
      </c>
      <c r="D36" s="6" t="s">
        <v>152</v>
      </c>
    </row>
    <row r="37" spans="1:21" x14ac:dyDescent="0.35">
      <c r="B37" s="12" t="s">
        <v>274</v>
      </c>
      <c r="C37" s="6"/>
      <c r="D37" s="6"/>
    </row>
    <row r="38" spans="1:21" outlineLevel="1" x14ac:dyDescent="0.35">
      <c r="A38" s="5">
        <v>1</v>
      </c>
      <c r="B38" s="100" t="s">
        <v>304</v>
      </c>
      <c r="C38" s="103"/>
      <c r="D38" s="103"/>
      <c r="K38" s="15"/>
      <c r="L38" s="15"/>
      <c r="M38" s="15"/>
      <c r="N38" s="15"/>
      <c r="O38" s="15"/>
      <c r="P38" s="15"/>
      <c r="Q38" s="15"/>
      <c r="R38" s="15"/>
      <c r="S38" s="15"/>
      <c r="T38" s="15"/>
      <c r="U38" s="15"/>
    </row>
    <row r="39" spans="1:21" outlineLevel="1" x14ac:dyDescent="0.35">
      <c r="A39" s="5">
        <f>A38+1</f>
        <v>2</v>
      </c>
      <c r="B39" s="100" t="s">
        <v>305</v>
      </c>
      <c r="C39" s="103"/>
      <c r="D39" s="103"/>
      <c r="K39" s="15"/>
      <c r="L39" s="15"/>
      <c r="M39" s="15"/>
      <c r="N39" s="15"/>
      <c r="O39" s="15"/>
      <c r="P39" s="15"/>
      <c r="Q39" s="15"/>
      <c r="R39" s="15"/>
      <c r="S39" s="15"/>
      <c r="T39" s="15"/>
      <c r="U39" s="15"/>
    </row>
    <row r="40" spans="1:21" outlineLevel="1" x14ac:dyDescent="0.35">
      <c r="A40" s="5">
        <f t="shared" ref="A40:A51" si="0">A39+1</f>
        <v>3</v>
      </c>
      <c r="B40" s="100" t="s">
        <v>305</v>
      </c>
      <c r="C40" s="103"/>
      <c r="D40" s="103"/>
      <c r="K40" s="15"/>
      <c r="L40" s="15"/>
      <c r="M40" s="15"/>
      <c r="N40" s="15"/>
      <c r="O40" s="15"/>
      <c r="P40" s="15"/>
      <c r="Q40" s="15"/>
      <c r="R40" s="15"/>
      <c r="S40" s="15"/>
      <c r="T40" s="15"/>
      <c r="U40" s="15"/>
    </row>
    <row r="41" spans="1:21" outlineLevel="1" x14ac:dyDescent="0.35">
      <c r="A41" s="5">
        <f t="shared" si="0"/>
        <v>4</v>
      </c>
      <c r="B41" s="100" t="s">
        <v>306</v>
      </c>
      <c r="C41" s="103"/>
      <c r="D41" s="103"/>
    </row>
    <row r="42" spans="1:21" outlineLevel="1" x14ac:dyDescent="0.35">
      <c r="A42" s="5">
        <f t="shared" si="0"/>
        <v>5</v>
      </c>
      <c r="B42" s="100" t="s">
        <v>87</v>
      </c>
      <c r="C42" s="103"/>
      <c r="D42" s="103"/>
    </row>
    <row r="43" spans="1:21" outlineLevel="1" x14ac:dyDescent="0.35">
      <c r="A43" s="5">
        <f t="shared" si="0"/>
        <v>6</v>
      </c>
      <c r="B43" s="114" t="s">
        <v>85</v>
      </c>
      <c r="C43" s="103"/>
      <c r="D43" s="103"/>
    </row>
    <row r="44" spans="1:21" outlineLevel="1" x14ac:dyDescent="0.35">
      <c r="A44" s="5">
        <f t="shared" si="0"/>
        <v>7</v>
      </c>
      <c r="B44" s="114" t="s">
        <v>86</v>
      </c>
      <c r="C44" s="103"/>
      <c r="D44" s="103"/>
    </row>
    <row r="45" spans="1:21" outlineLevel="1" x14ac:dyDescent="0.35">
      <c r="A45" s="5">
        <f t="shared" si="0"/>
        <v>8</v>
      </c>
      <c r="B45" s="114" t="s">
        <v>88</v>
      </c>
      <c r="C45" s="103"/>
      <c r="D45" s="103"/>
    </row>
    <row r="46" spans="1:21" outlineLevel="1" x14ac:dyDescent="0.35">
      <c r="A46" s="5">
        <f t="shared" si="0"/>
        <v>9</v>
      </c>
      <c r="B46" s="114" t="s">
        <v>89</v>
      </c>
      <c r="C46" s="103"/>
      <c r="D46" s="103"/>
    </row>
    <row r="47" spans="1:21" outlineLevel="1" x14ac:dyDescent="0.35">
      <c r="A47" s="5">
        <f t="shared" si="0"/>
        <v>10</v>
      </c>
      <c r="B47" s="114" t="s">
        <v>90</v>
      </c>
      <c r="C47" s="103"/>
      <c r="D47" s="103"/>
    </row>
    <row r="48" spans="1:21" outlineLevel="1" x14ac:dyDescent="0.35">
      <c r="A48" s="5">
        <f t="shared" si="0"/>
        <v>11</v>
      </c>
      <c r="B48" s="114" t="s">
        <v>91</v>
      </c>
      <c r="C48" s="103"/>
      <c r="D48" s="103"/>
    </row>
    <row r="49" spans="1:4" outlineLevel="1" x14ac:dyDescent="0.35">
      <c r="A49" s="5">
        <f t="shared" si="0"/>
        <v>12</v>
      </c>
      <c r="B49" s="114" t="s">
        <v>92</v>
      </c>
      <c r="C49" s="103"/>
      <c r="D49" s="103"/>
    </row>
    <row r="50" spans="1:4" outlineLevel="1" x14ac:dyDescent="0.35">
      <c r="A50" s="5">
        <f t="shared" si="0"/>
        <v>13</v>
      </c>
      <c r="B50" s="114" t="s">
        <v>93</v>
      </c>
      <c r="C50" s="103"/>
      <c r="D50" s="103"/>
    </row>
    <row r="51" spans="1:4" outlineLevel="1" x14ac:dyDescent="0.35">
      <c r="A51" s="5">
        <f t="shared" si="0"/>
        <v>14</v>
      </c>
      <c r="B51" s="114" t="s">
        <v>94</v>
      </c>
      <c r="C51" s="103"/>
      <c r="D51" s="103"/>
    </row>
    <row r="52" spans="1:4" outlineLevel="1" x14ac:dyDescent="0.35">
      <c r="C52" s="15"/>
      <c r="D52" s="15"/>
    </row>
    <row r="53" spans="1:4" outlineLevel="1" x14ac:dyDescent="0.35">
      <c r="C53" s="108">
        <f>SUM(C38:C51)</f>
        <v>0</v>
      </c>
      <c r="D53" s="108">
        <f>SUM(D38:D51)</f>
        <v>0</v>
      </c>
    </row>
    <row r="54" spans="1:4" outlineLevel="1" x14ac:dyDescent="0.35">
      <c r="C54" s="6"/>
      <c r="D54" s="6"/>
    </row>
    <row r="55" spans="1:4" x14ac:dyDescent="0.35">
      <c r="C55" s="16"/>
      <c r="D55" s="16"/>
    </row>
    <row r="56" spans="1:4" x14ac:dyDescent="0.35">
      <c r="B56" s="12" t="s">
        <v>215</v>
      </c>
      <c r="C56" s="104"/>
      <c r="D56" s="104"/>
    </row>
    <row r="57" spans="1:4" x14ac:dyDescent="0.35">
      <c r="C57" s="16"/>
      <c r="D57" s="16"/>
    </row>
    <row r="58" spans="1:4" outlineLevel="1" x14ac:dyDescent="0.35">
      <c r="B58" s="12" t="s">
        <v>215</v>
      </c>
      <c r="C58" s="113" t="str">
        <f>C35</f>
        <v>2019/20</v>
      </c>
      <c r="D58" s="113" t="str">
        <f>D35</f>
        <v>2018/19</v>
      </c>
    </row>
    <row r="59" spans="1:4" outlineLevel="1" x14ac:dyDescent="0.35">
      <c r="B59" s="2" t="s">
        <v>274</v>
      </c>
      <c r="C59" s="18" t="str">
        <f>C36</f>
        <v>£</v>
      </c>
      <c r="D59" s="18" t="str">
        <f>D36</f>
        <v>£</v>
      </c>
    </row>
    <row r="60" spans="1:4" outlineLevel="1" x14ac:dyDescent="0.35">
      <c r="A60" s="5">
        <v>1</v>
      </c>
      <c r="B60" s="147" t="str">
        <f>B38</f>
        <v>Segment 1</v>
      </c>
      <c r="C60" s="105"/>
      <c r="D60" s="105"/>
    </row>
    <row r="61" spans="1:4" outlineLevel="1" x14ac:dyDescent="0.35">
      <c r="A61" s="5">
        <f>A60+1</f>
        <v>2</v>
      </c>
      <c r="B61" s="147" t="str">
        <f t="shared" ref="B61:B73" si="1">B39</f>
        <v>Segment 2</v>
      </c>
      <c r="C61" s="105"/>
      <c r="D61" s="105"/>
    </row>
    <row r="62" spans="1:4" outlineLevel="1" x14ac:dyDescent="0.35">
      <c r="A62" s="5">
        <f t="shared" ref="A62:A73" si="2">A61+1</f>
        <v>3</v>
      </c>
      <c r="B62" s="147" t="str">
        <f t="shared" si="1"/>
        <v>Segment 2</v>
      </c>
      <c r="C62" s="106"/>
      <c r="D62" s="106"/>
    </row>
    <row r="63" spans="1:4" outlineLevel="1" x14ac:dyDescent="0.35">
      <c r="A63" s="5">
        <f t="shared" si="2"/>
        <v>4</v>
      </c>
      <c r="B63" s="147" t="str">
        <f t="shared" si="1"/>
        <v>Segment 3</v>
      </c>
      <c r="C63" s="106"/>
      <c r="D63" s="106"/>
    </row>
    <row r="64" spans="1:4" outlineLevel="1" x14ac:dyDescent="0.35">
      <c r="A64" s="5">
        <f t="shared" si="2"/>
        <v>5</v>
      </c>
      <c r="B64" s="147" t="str">
        <f t="shared" si="1"/>
        <v>Segment 5</v>
      </c>
      <c r="C64" s="106"/>
      <c r="D64" s="106"/>
    </row>
    <row r="65" spans="1:6" outlineLevel="1" x14ac:dyDescent="0.35">
      <c r="A65" s="5">
        <f t="shared" si="2"/>
        <v>6</v>
      </c>
      <c r="B65" s="147" t="str">
        <f t="shared" si="1"/>
        <v>Segment 6</v>
      </c>
      <c r="C65" s="106"/>
      <c r="D65" s="106"/>
    </row>
    <row r="66" spans="1:6" outlineLevel="1" x14ac:dyDescent="0.35">
      <c r="A66" s="5">
        <f t="shared" si="2"/>
        <v>7</v>
      </c>
      <c r="B66" s="147" t="str">
        <f t="shared" si="1"/>
        <v>Segment 7</v>
      </c>
      <c r="C66" s="106"/>
      <c r="D66" s="106"/>
    </row>
    <row r="67" spans="1:6" outlineLevel="1" x14ac:dyDescent="0.35">
      <c r="A67" s="5">
        <f t="shared" si="2"/>
        <v>8</v>
      </c>
      <c r="B67" s="147" t="str">
        <f t="shared" si="1"/>
        <v>Segment 8</v>
      </c>
      <c r="C67" s="106"/>
      <c r="D67" s="106"/>
    </row>
    <row r="68" spans="1:6" outlineLevel="1" x14ac:dyDescent="0.35">
      <c r="A68" s="5">
        <f t="shared" si="2"/>
        <v>9</v>
      </c>
      <c r="B68" s="147" t="str">
        <f t="shared" si="1"/>
        <v>Segment 9</v>
      </c>
      <c r="C68" s="105"/>
      <c r="D68" s="106"/>
    </row>
    <row r="69" spans="1:6" outlineLevel="1" x14ac:dyDescent="0.35">
      <c r="A69" s="5">
        <f t="shared" si="2"/>
        <v>10</v>
      </c>
      <c r="B69" s="147" t="str">
        <f t="shared" si="1"/>
        <v>Segment 10</v>
      </c>
      <c r="C69" s="105"/>
      <c r="D69" s="105"/>
    </row>
    <row r="70" spans="1:6" outlineLevel="1" x14ac:dyDescent="0.35">
      <c r="A70" s="5">
        <f t="shared" si="2"/>
        <v>11</v>
      </c>
      <c r="B70" s="147" t="str">
        <f t="shared" si="1"/>
        <v>Segment 11</v>
      </c>
      <c r="C70" s="106"/>
      <c r="D70" s="106"/>
    </row>
    <row r="71" spans="1:6" outlineLevel="1" x14ac:dyDescent="0.35">
      <c r="A71" s="5">
        <f t="shared" si="2"/>
        <v>12</v>
      </c>
      <c r="B71" s="147" t="str">
        <f t="shared" si="1"/>
        <v>Segment 12</v>
      </c>
      <c r="C71" s="106"/>
      <c r="D71" s="106"/>
    </row>
    <row r="72" spans="1:6" outlineLevel="1" x14ac:dyDescent="0.35">
      <c r="A72" s="5">
        <f t="shared" si="2"/>
        <v>13</v>
      </c>
      <c r="B72" s="147" t="str">
        <f t="shared" si="1"/>
        <v>Segment 13</v>
      </c>
      <c r="C72" s="106"/>
      <c r="D72" s="106"/>
    </row>
    <row r="73" spans="1:6" outlineLevel="1" x14ac:dyDescent="0.35">
      <c r="A73" s="5">
        <f t="shared" si="2"/>
        <v>14</v>
      </c>
      <c r="B73" s="147" t="str">
        <f t="shared" si="1"/>
        <v>Segment 14</v>
      </c>
      <c r="C73" s="106"/>
      <c r="D73" s="106"/>
    </row>
    <row r="74" spans="1:6" outlineLevel="1" x14ac:dyDescent="0.35">
      <c r="C74" s="17"/>
      <c r="D74" s="17"/>
      <c r="E74" s="5" t="s">
        <v>253</v>
      </c>
      <c r="F74" s="5" t="s">
        <v>280</v>
      </c>
    </row>
    <row r="75" spans="1:6" outlineLevel="1" x14ac:dyDescent="0.35">
      <c r="C75" s="110">
        <f>SUM(C60:C73)</f>
        <v>0</v>
      </c>
      <c r="D75" s="110">
        <f>SUM(D60:D73)</f>
        <v>0</v>
      </c>
      <c r="E75" s="5" t="str">
        <f>IF(C75=C56,"Seg Analysis OK","Seg Analysis Error")</f>
        <v>Seg Analysis OK</v>
      </c>
      <c r="F75" s="5" t="str">
        <f>IF(D75=D56,"Seg Analysis OK","Seg Analysis Error")</f>
        <v>Seg Analysis OK</v>
      </c>
    </row>
    <row r="76" spans="1:6" x14ac:dyDescent="0.35">
      <c r="C76" s="17"/>
      <c r="D76" s="17"/>
    </row>
    <row r="77" spans="1:6" x14ac:dyDescent="0.35">
      <c r="C77" s="113" t="str">
        <f>C58</f>
        <v>2019/20</v>
      </c>
      <c r="D77" s="113" t="str">
        <f>D58</f>
        <v>2018/19</v>
      </c>
    </row>
    <row r="78" spans="1:6" x14ac:dyDescent="0.35">
      <c r="B78" s="12" t="s">
        <v>194</v>
      </c>
      <c r="C78" s="6" t="s">
        <v>152</v>
      </c>
      <c r="D78" s="6" t="s">
        <v>152</v>
      </c>
    </row>
    <row r="79" spans="1:6" x14ac:dyDescent="0.35">
      <c r="B79" s="2" t="s">
        <v>194</v>
      </c>
      <c r="C79" s="104"/>
      <c r="D79" s="104"/>
    </row>
    <row r="80" spans="1:6" x14ac:dyDescent="0.35">
      <c r="B80" s="2" t="s">
        <v>195</v>
      </c>
      <c r="C80" s="104"/>
      <c r="D80" s="104"/>
    </row>
    <row r="81" spans="2:24" x14ac:dyDescent="0.35">
      <c r="C81" s="16"/>
      <c r="D81" s="16"/>
    </row>
    <row r="82" spans="2:24" x14ac:dyDescent="0.35">
      <c r="C82" s="109">
        <f>SUM(C79:C80)</f>
        <v>0</v>
      </c>
      <c r="D82" s="109">
        <f>SUM(D79:D80)</f>
        <v>0</v>
      </c>
    </row>
    <row r="83" spans="2:24" x14ac:dyDescent="0.35">
      <c r="C83" s="16"/>
      <c r="D83" s="16"/>
    </row>
    <row r="84" spans="2:24" x14ac:dyDescent="0.35">
      <c r="C84" s="112" t="str">
        <f>C77</f>
        <v>2019/20</v>
      </c>
      <c r="D84" s="112" t="str">
        <f>D77</f>
        <v>2018/19</v>
      </c>
      <c r="E84" s="150"/>
      <c r="F84" s="150"/>
      <c r="G84" s="150"/>
      <c r="H84" s="150"/>
      <c r="I84" s="150"/>
      <c r="J84" s="150"/>
      <c r="K84" s="150"/>
      <c r="L84" s="150"/>
      <c r="M84" s="150"/>
      <c r="N84" s="150"/>
      <c r="O84" s="150"/>
      <c r="P84" s="150"/>
      <c r="Q84" s="150"/>
      <c r="R84" s="150"/>
      <c r="S84" s="150"/>
      <c r="T84" s="150"/>
      <c r="U84" s="150"/>
      <c r="V84" s="146"/>
      <c r="W84" s="146"/>
      <c r="X84" s="146"/>
    </row>
    <row r="85" spans="2:24" x14ac:dyDescent="0.35">
      <c r="B85" s="12" t="s">
        <v>196</v>
      </c>
      <c r="C85" s="6" t="str">
        <f>C78</f>
        <v>£</v>
      </c>
      <c r="D85" s="6" t="str">
        <f>D78</f>
        <v>£</v>
      </c>
      <c r="E85" s="150"/>
      <c r="F85" s="150"/>
      <c r="G85" s="150"/>
      <c r="H85" s="150"/>
      <c r="I85" s="150"/>
      <c r="J85" s="150"/>
      <c r="K85" s="150"/>
      <c r="L85" s="150"/>
      <c r="M85" s="150"/>
      <c r="N85" s="150"/>
      <c r="O85" s="150"/>
      <c r="P85" s="150"/>
      <c r="Q85" s="150"/>
      <c r="R85" s="150"/>
      <c r="S85" s="150"/>
      <c r="T85" s="150"/>
      <c r="U85" s="150"/>
      <c r="V85" s="146"/>
      <c r="W85" s="146"/>
      <c r="X85" s="146"/>
    </row>
    <row r="86" spans="2:24" x14ac:dyDescent="0.35">
      <c r="B86" s="2" t="s">
        <v>197</v>
      </c>
      <c r="C86" s="104"/>
      <c r="D86" s="104"/>
      <c r="E86" s="142"/>
      <c r="F86" s="142"/>
      <c r="G86" s="142"/>
      <c r="H86" s="142"/>
      <c r="I86" s="142"/>
      <c r="J86" s="142"/>
      <c r="K86" s="142"/>
      <c r="L86" s="142"/>
      <c r="M86" s="142"/>
      <c r="N86" s="142"/>
      <c r="O86" s="142"/>
      <c r="P86" s="142"/>
      <c r="Q86" s="142"/>
      <c r="R86" s="142"/>
      <c r="S86" s="142"/>
      <c r="T86" s="142"/>
      <c r="U86" s="142"/>
      <c r="V86" s="146"/>
      <c r="W86" s="146"/>
      <c r="X86" s="146"/>
    </row>
    <row r="87" spans="2:24" x14ac:dyDescent="0.35">
      <c r="B87" s="2" t="s">
        <v>198</v>
      </c>
      <c r="C87" s="104"/>
      <c r="D87" s="104"/>
      <c r="E87" s="142"/>
      <c r="F87" s="142"/>
      <c r="G87" s="142"/>
      <c r="H87" s="142"/>
      <c r="I87" s="142"/>
      <c r="J87" s="142"/>
      <c r="K87" s="142"/>
      <c r="L87" s="142"/>
      <c r="M87" s="142"/>
      <c r="N87" s="142"/>
      <c r="O87" s="142"/>
      <c r="P87" s="142"/>
      <c r="Q87" s="142"/>
      <c r="R87" s="142"/>
      <c r="S87" s="142"/>
      <c r="T87" s="142"/>
      <c r="U87" s="142"/>
      <c r="V87" s="146"/>
      <c r="W87" s="146"/>
      <c r="X87" s="146"/>
    </row>
    <row r="88" spans="2:24" x14ac:dyDescent="0.35">
      <c r="B88" s="2" t="s">
        <v>199</v>
      </c>
      <c r="C88" s="104"/>
      <c r="D88" s="104"/>
      <c r="E88" s="142"/>
      <c r="F88" s="142"/>
      <c r="G88" s="142"/>
      <c r="H88" s="142"/>
      <c r="I88" s="142"/>
      <c r="J88" s="142"/>
      <c r="K88" s="142"/>
      <c r="L88" s="142"/>
      <c r="M88" s="142"/>
      <c r="N88" s="142"/>
      <c r="O88" s="142"/>
      <c r="P88" s="142"/>
      <c r="Q88" s="142"/>
      <c r="R88" s="142"/>
      <c r="S88" s="142"/>
      <c r="T88" s="142"/>
      <c r="U88" s="142"/>
      <c r="V88" s="146"/>
      <c r="W88" s="146"/>
      <c r="X88" s="146"/>
    </row>
    <row r="89" spans="2:24" x14ac:dyDescent="0.35">
      <c r="B89" s="2" t="s">
        <v>200</v>
      </c>
      <c r="C89" s="104"/>
      <c r="D89" s="104"/>
      <c r="E89" s="146"/>
      <c r="F89" s="146"/>
      <c r="G89" s="146"/>
      <c r="H89" s="146"/>
      <c r="I89" s="146"/>
      <c r="J89" s="146"/>
      <c r="K89" s="146"/>
      <c r="L89" s="146"/>
      <c r="M89" s="146"/>
      <c r="N89" s="146"/>
      <c r="O89" s="146"/>
      <c r="P89" s="146"/>
      <c r="Q89" s="146"/>
      <c r="R89" s="146"/>
      <c r="S89" s="146"/>
      <c r="T89" s="146"/>
      <c r="U89" s="146"/>
      <c r="V89" s="146"/>
      <c r="W89" s="146"/>
      <c r="X89" s="146"/>
    </row>
    <row r="90" spans="2:24" x14ac:dyDescent="0.35">
      <c r="C90" s="16"/>
      <c r="D90" s="16"/>
      <c r="E90" s="146"/>
      <c r="F90" s="146"/>
      <c r="G90" s="146"/>
      <c r="H90" s="146"/>
      <c r="I90" s="146"/>
      <c r="J90" s="146"/>
      <c r="K90" s="146"/>
      <c r="L90" s="146"/>
      <c r="M90" s="146"/>
      <c r="N90" s="146"/>
      <c r="O90" s="146"/>
      <c r="P90" s="146"/>
      <c r="Q90" s="146"/>
      <c r="R90" s="146"/>
      <c r="S90" s="146"/>
      <c r="T90" s="146"/>
      <c r="U90" s="146"/>
      <c r="V90" s="146"/>
      <c r="W90" s="146"/>
      <c r="X90" s="146"/>
    </row>
    <row r="91" spans="2:24" x14ac:dyDescent="0.35">
      <c r="C91" s="109">
        <f>SUM(C86:C89)</f>
        <v>0</v>
      </c>
      <c r="D91" s="109">
        <f>SUM(D86:D89)</f>
        <v>0</v>
      </c>
      <c r="E91" s="142"/>
      <c r="F91" s="142"/>
      <c r="G91" s="142"/>
      <c r="H91" s="142"/>
      <c r="I91" s="142"/>
      <c r="J91" s="142"/>
      <c r="K91" s="142"/>
      <c r="L91" s="142"/>
      <c r="M91" s="142"/>
      <c r="N91" s="142"/>
      <c r="O91" s="142"/>
      <c r="P91" s="142"/>
      <c r="Q91" s="142"/>
      <c r="R91" s="142"/>
      <c r="S91" s="142"/>
      <c r="T91" s="142"/>
      <c r="U91" s="142"/>
      <c r="V91" s="146"/>
      <c r="W91" s="146"/>
      <c r="X91" s="146"/>
    </row>
    <row r="92" spans="2:24" x14ac:dyDescent="0.35">
      <c r="C92" s="142"/>
      <c r="D92" s="142"/>
      <c r="E92" s="142"/>
      <c r="F92" s="142"/>
      <c r="G92" s="142"/>
      <c r="H92" s="142"/>
      <c r="I92" s="142"/>
      <c r="J92" s="142"/>
      <c r="K92" s="142"/>
      <c r="L92" s="142"/>
      <c r="M92" s="142"/>
      <c r="N92" s="142"/>
      <c r="O92" s="142"/>
      <c r="P92" s="142"/>
      <c r="Q92" s="142"/>
      <c r="R92" s="142"/>
      <c r="S92" s="142"/>
      <c r="T92" s="142"/>
      <c r="U92" s="142"/>
      <c r="V92" s="146"/>
      <c r="W92" s="146"/>
      <c r="X92" s="146"/>
    </row>
    <row r="93" spans="2:24" x14ac:dyDescent="0.35">
      <c r="B93" s="12" t="s">
        <v>275</v>
      </c>
      <c r="C93" s="145" t="str">
        <f>C84</f>
        <v>2019/20</v>
      </c>
      <c r="D93" s="145" t="str">
        <f>D84</f>
        <v>2018/19</v>
      </c>
      <c r="E93" s="142"/>
      <c r="F93" s="142"/>
      <c r="G93" s="142"/>
      <c r="H93" s="142"/>
      <c r="I93" s="142"/>
      <c r="J93" s="142"/>
      <c r="K93" s="142"/>
      <c r="L93" s="142"/>
      <c r="M93" s="142"/>
      <c r="N93" s="142"/>
      <c r="O93" s="142"/>
      <c r="P93" s="142"/>
      <c r="Q93" s="142"/>
      <c r="R93" s="142"/>
      <c r="S93" s="142"/>
      <c r="T93" s="142"/>
      <c r="U93" s="142"/>
      <c r="V93" s="146"/>
      <c r="W93" s="146"/>
      <c r="X93" s="146"/>
    </row>
    <row r="94" spans="2:24" x14ac:dyDescent="0.35">
      <c r="C94" s="143" t="str">
        <f>C85</f>
        <v>£</v>
      </c>
      <c r="D94" s="143" t="str">
        <f>D85</f>
        <v>£</v>
      </c>
      <c r="E94" s="142"/>
      <c r="F94" s="142"/>
      <c r="G94" s="142"/>
      <c r="H94" s="142"/>
      <c r="I94" s="142"/>
      <c r="J94" s="142"/>
      <c r="K94" s="142"/>
      <c r="L94" s="142"/>
      <c r="M94" s="142"/>
      <c r="N94" s="142"/>
      <c r="O94" s="142"/>
      <c r="P94" s="142"/>
      <c r="Q94" s="142"/>
      <c r="R94" s="142"/>
      <c r="S94" s="142"/>
      <c r="T94" s="142"/>
      <c r="U94" s="142"/>
      <c r="V94" s="146"/>
      <c r="W94" s="146"/>
      <c r="X94" s="146"/>
    </row>
    <row r="95" spans="2:24" outlineLevel="1" x14ac:dyDescent="0.35">
      <c r="B95" s="147" t="str">
        <f>B60</f>
        <v>Segment 1</v>
      </c>
      <c r="C95" s="104"/>
      <c r="D95" s="104"/>
      <c r="E95" s="142"/>
      <c r="F95" s="142"/>
      <c r="G95" s="142"/>
      <c r="H95" s="142"/>
      <c r="I95" s="142"/>
      <c r="J95" s="142"/>
      <c r="K95" s="142"/>
      <c r="L95" s="142"/>
      <c r="M95" s="142"/>
      <c r="N95" s="142"/>
      <c r="O95" s="142"/>
      <c r="P95" s="142"/>
      <c r="Q95" s="142"/>
      <c r="R95" s="142"/>
      <c r="S95" s="142"/>
      <c r="T95" s="142"/>
      <c r="U95" s="142"/>
      <c r="V95" s="146"/>
      <c r="W95" s="146"/>
      <c r="X95" s="146"/>
    </row>
    <row r="96" spans="2:24" outlineLevel="1" x14ac:dyDescent="0.35">
      <c r="B96" s="147" t="str">
        <f t="shared" ref="B96:B108" si="3">B61</f>
        <v>Segment 2</v>
      </c>
      <c r="C96" s="104"/>
      <c r="D96" s="104"/>
      <c r="E96" s="142"/>
      <c r="F96" s="142"/>
      <c r="G96" s="142"/>
      <c r="H96" s="142"/>
      <c r="I96" s="142"/>
      <c r="J96" s="142"/>
      <c r="K96" s="142"/>
      <c r="L96" s="142"/>
      <c r="M96" s="142"/>
      <c r="N96" s="142"/>
      <c r="O96" s="142"/>
      <c r="P96" s="142"/>
      <c r="Q96" s="142"/>
      <c r="R96" s="142"/>
      <c r="S96" s="142"/>
      <c r="T96" s="142"/>
      <c r="U96" s="142"/>
      <c r="V96" s="146"/>
      <c r="W96" s="146"/>
      <c r="X96" s="146"/>
    </row>
    <row r="97" spans="2:24" outlineLevel="1" x14ac:dyDescent="0.35">
      <c r="B97" s="147" t="str">
        <f t="shared" si="3"/>
        <v>Segment 2</v>
      </c>
      <c r="C97" s="104"/>
      <c r="D97" s="104"/>
      <c r="E97" s="142"/>
      <c r="F97" s="142"/>
      <c r="G97" s="142"/>
      <c r="H97" s="142"/>
      <c r="I97" s="142"/>
      <c r="J97" s="142"/>
      <c r="K97" s="142"/>
      <c r="L97" s="142"/>
      <c r="M97" s="142"/>
      <c r="N97" s="142"/>
      <c r="O97" s="142"/>
      <c r="P97" s="142"/>
      <c r="Q97" s="142"/>
      <c r="R97" s="142"/>
      <c r="S97" s="142"/>
      <c r="T97" s="142"/>
      <c r="U97" s="142"/>
      <c r="V97" s="146"/>
      <c r="W97" s="146"/>
      <c r="X97" s="146"/>
    </row>
    <row r="98" spans="2:24" outlineLevel="1" x14ac:dyDescent="0.35">
      <c r="B98" s="147" t="str">
        <f t="shared" si="3"/>
        <v>Segment 3</v>
      </c>
      <c r="C98" s="104"/>
      <c r="D98" s="104"/>
      <c r="E98" s="142"/>
      <c r="F98" s="142"/>
      <c r="G98" s="142"/>
      <c r="H98" s="142"/>
      <c r="I98" s="142"/>
      <c r="J98" s="142"/>
      <c r="K98" s="142"/>
      <c r="L98" s="142"/>
      <c r="M98" s="142"/>
      <c r="N98" s="142"/>
      <c r="O98" s="142"/>
      <c r="P98" s="142"/>
      <c r="Q98" s="142"/>
      <c r="R98" s="142"/>
      <c r="S98" s="142"/>
      <c r="T98" s="142"/>
      <c r="U98" s="142"/>
      <c r="V98" s="146"/>
      <c r="W98" s="146"/>
      <c r="X98" s="146"/>
    </row>
    <row r="99" spans="2:24" outlineLevel="1" x14ac:dyDescent="0.35">
      <c r="B99" s="147" t="str">
        <f t="shared" si="3"/>
        <v>Segment 5</v>
      </c>
      <c r="C99" s="104"/>
      <c r="D99" s="104"/>
      <c r="E99" s="142"/>
      <c r="F99" s="142"/>
      <c r="G99" s="142"/>
      <c r="H99" s="142"/>
      <c r="I99" s="142"/>
      <c r="J99" s="142"/>
      <c r="K99" s="142"/>
      <c r="L99" s="142"/>
      <c r="M99" s="142"/>
      <c r="N99" s="142"/>
      <c r="O99" s="142"/>
      <c r="P99" s="142"/>
      <c r="Q99" s="142"/>
      <c r="R99" s="142"/>
      <c r="S99" s="142"/>
      <c r="T99" s="142"/>
      <c r="U99" s="142"/>
      <c r="V99" s="146"/>
      <c r="W99" s="146"/>
      <c r="X99" s="146"/>
    </row>
    <row r="100" spans="2:24" outlineLevel="1" x14ac:dyDescent="0.35">
      <c r="B100" s="147" t="str">
        <f t="shared" si="3"/>
        <v>Segment 6</v>
      </c>
      <c r="C100" s="104"/>
      <c r="D100" s="104"/>
      <c r="E100" s="142"/>
      <c r="F100" s="142"/>
      <c r="G100" s="142"/>
      <c r="H100" s="142"/>
      <c r="I100" s="142"/>
      <c r="J100" s="142"/>
      <c r="K100" s="142"/>
      <c r="L100" s="142"/>
      <c r="M100" s="142"/>
      <c r="N100" s="142"/>
      <c r="O100" s="142"/>
      <c r="P100" s="142"/>
      <c r="Q100" s="142"/>
      <c r="R100" s="142"/>
      <c r="S100" s="142"/>
      <c r="T100" s="142"/>
      <c r="U100" s="142"/>
      <c r="V100" s="146"/>
      <c r="W100" s="146"/>
      <c r="X100" s="146"/>
    </row>
    <row r="101" spans="2:24" outlineLevel="1" x14ac:dyDescent="0.35">
      <c r="B101" s="147" t="str">
        <f t="shared" si="3"/>
        <v>Segment 7</v>
      </c>
      <c r="C101" s="104"/>
      <c r="D101" s="104"/>
      <c r="E101" s="142"/>
      <c r="F101" s="142"/>
      <c r="G101" s="142"/>
      <c r="H101" s="142"/>
      <c r="I101" s="142"/>
      <c r="J101" s="142"/>
      <c r="K101" s="142"/>
      <c r="L101" s="142"/>
      <c r="M101" s="142"/>
      <c r="N101" s="142"/>
      <c r="O101" s="142"/>
      <c r="P101" s="142"/>
      <c r="Q101" s="142"/>
      <c r="R101" s="142"/>
      <c r="S101" s="142"/>
      <c r="T101" s="142"/>
      <c r="U101" s="142"/>
      <c r="V101" s="146"/>
      <c r="W101" s="146"/>
      <c r="X101" s="146"/>
    </row>
    <row r="102" spans="2:24" outlineLevel="1" x14ac:dyDescent="0.35">
      <c r="B102" s="147" t="str">
        <f t="shared" si="3"/>
        <v>Segment 8</v>
      </c>
      <c r="C102" s="104"/>
      <c r="D102" s="104"/>
      <c r="E102" s="142"/>
      <c r="F102" s="142"/>
      <c r="G102" s="142"/>
      <c r="H102" s="142"/>
      <c r="I102" s="142"/>
      <c r="J102" s="142"/>
      <c r="K102" s="142"/>
      <c r="L102" s="142"/>
      <c r="M102" s="142"/>
      <c r="N102" s="142"/>
      <c r="O102" s="142"/>
      <c r="P102" s="142"/>
      <c r="Q102" s="142"/>
      <c r="R102" s="142"/>
      <c r="S102" s="142"/>
      <c r="T102" s="142"/>
      <c r="U102" s="142"/>
      <c r="V102" s="146"/>
      <c r="W102" s="146"/>
      <c r="X102" s="146"/>
    </row>
    <row r="103" spans="2:24" outlineLevel="1" x14ac:dyDescent="0.35">
      <c r="B103" s="147" t="str">
        <f t="shared" si="3"/>
        <v>Segment 9</v>
      </c>
      <c r="C103" s="104"/>
      <c r="D103" s="104"/>
      <c r="E103" s="142"/>
      <c r="F103" s="142"/>
      <c r="G103" s="142"/>
      <c r="H103" s="142"/>
      <c r="I103" s="142"/>
      <c r="J103" s="142"/>
      <c r="K103" s="142"/>
      <c r="L103" s="142"/>
      <c r="M103" s="142"/>
      <c r="N103" s="142"/>
      <c r="O103" s="142"/>
      <c r="P103" s="142"/>
      <c r="Q103" s="142"/>
      <c r="R103" s="142"/>
      <c r="S103" s="142"/>
      <c r="T103" s="142"/>
      <c r="U103" s="142"/>
      <c r="V103" s="146"/>
      <c r="W103" s="146"/>
      <c r="X103" s="146"/>
    </row>
    <row r="104" spans="2:24" outlineLevel="1" x14ac:dyDescent="0.35">
      <c r="B104" s="147" t="str">
        <f t="shared" si="3"/>
        <v>Segment 10</v>
      </c>
      <c r="C104" s="104"/>
      <c r="D104" s="104"/>
      <c r="E104" s="142"/>
      <c r="F104" s="142"/>
      <c r="G104" s="142"/>
      <c r="H104" s="142"/>
      <c r="I104" s="142"/>
      <c r="J104" s="142"/>
      <c r="K104" s="142"/>
      <c r="L104" s="142"/>
      <c r="M104" s="142"/>
      <c r="N104" s="142"/>
      <c r="O104" s="142"/>
      <c r="P104" s="142"/>
      <c r="Q104" s="142"/>
      <c r="R104" s="142"/>
      <c r="S104" s="142"/>
      <c r="T104" s="142"/>
      <c r="U104" s="142"/>
      <c r="V104" s="146"/>
      <c r="W104" s="146"/>
      <c r="X104" s="146"/>
    </row>
    <row r="105" spans="2:24" outlineLevel="1" x14ac:dyDescent="0.35">
      <c r="B105" s="147" t="str">
        <f t="shared" si="3"/>
        <v>Segment 11</v>
      </c>
      <c r="C105" s="104"/>
      <c r="D105" s="104"/>
      <c r="E105" s="142"/>
      <c r="F105" s="142"/>
      <c r="G105" s="142"/>
      <c r="H105" s="142"/>
      <c r="I105" s="142"/>
      <c r="J105" s="142"/>
      <c r="K105" s="142"/>
      <c r="L105" s="142"/>
      <c r="M105" s="142"/>
      <c r="N105" s="142"/>
      <c r="O105" s="142"/>
      <c r="P105" s="142"/>
      <c r="Q105" s="142"/>
      <c r="R105" s="142"/>
      <c r="S105" s="142"/>
      <c r="T105" s="142"/>
      <c r="U105" s="142"/>
      <c r="V105" s="146"/>
      <c r="W105" s="146"/>
      <c r="X105" s="146"/>
    </row>
    <row r="106" spans="2:24" outlineLevel="1" x14ac:dyDescent="0.35">
      <c r="B106" s="147" t="str">
        <f t="shared" si="3"/>
        <v>Segment 12</v>
      </c>
      <c r="C106" s="104"/>
      <c r="D106" s="104"/>
      <c r="E106" s="142"/>
      <c r="F106" s="142"/>
      <c r="G106" s="142"/>
      <c r="H106" s="142"/>
      <c r="I106" s="142"/>
      <c r="J106" s="142"/>
      <c r="K106" s="142"/>
      <c r="L106" s="142"/>
      <c r="M106" s="142"/>
      <c r="N106" s="142"/>
      <c r="O106" s="142"/>
      <c r="P106" s="142"/>
      <c r="Q106" s="142"/>
      <c r="R106" s="142"/>
      <c r="S106" s="142"/>
      <c r="T106" s="142"/>
      <c r="U106" s="142"/>
      <c r="V106" s="146"/>
      <c r="W106" s="146"/>
      <c r="X106" s="146"/>
    </row>
    <row r="107" spans="2:24" outlineLevel="1" x14ac:dyDescent="0.35">
      <c r="B107" s="147" t="str">
        <f t="shared" si="3"/>
        <v>Segment 13</v>
      </c>
      <c r="C107" s="104"/>
      <c r="D107" s="104"/>
      <c r="E107" s="142"/>
      <c r="F107" s="142"/>
      <c r="G107" s="142"/>
      <c r="H107" s="142"/>
      <c r="I107" s="142"/>
      <c r="J107" s="142"/>
      <c r="K107" s="142"/>
      <c r="L107" s="142"/>
      <c r="M107" s="142"/>
      <c r="N107" s="142"/>
      <c r="O107" s="142"/>
      <c r="P107" s="142"/>
      <c r="Q107" s="142"/>
      <c r="R107" s="142"/>
      <c r="S107" s="142"/>
      <c r="T107" s="142"/>
      <c r="U107" s="142"/>
      <c r="V107" s="146"/>
      <c r="W107" s="146"/>
      <c r="X107" s="146"/>
    </row>
    <row r="108" spans="2:24" outlineLevel="1" x14ac:dyDescent="0.35">
      <c r="B108" s="147" t="str">
        <f t="shared" si="3"/>
        <v>Segment 14</v>
      </c>
      <c r="C108" s="104"/>
      <c r="D108" s="104"/>
      <c r="E108" s="142"/>
      <c r="F108" s="142"/>
      <c r="G108" s="142"/>
      <c r="H108" s="142"/>
      <c r="I108" s="142"/>
      <c r="J108" s="142"/>
      <c r="K108" s="142"/>
      <c r="L108" s="142"/>
      <c r="M108" s="142"/>
      <c r="N108" s="142"/>
      <c r="O108" s="142"/>
      <c r="P108" s="142"/>
      <c r="Q108" s="142"/>
      <c r="R108" s="142"/>
      <c r="S108" s="142"/>
      <c r="T108" s="142"/>
      <c r="U108" s="142"/>
      <c r="V108" s="146"/>
      <c r="W108" s="146"/>
      <c r="X108" s="146"/>
    </row>
    <row r="109" spans="2:24" outlineLevel="1" x14ac:dyDescent="0.35">
      <c r="C109" s="142"/>
      <c r="D109" s="142"/>
      <c r="E109" s="146"/>
      <c r="F109" s="146"/>
      <c r="G109" s="142"/>
      <c r="H109" s="142"/>
      <c r="I109" s="142"/>
      <c r="J109" s="142"/>
      <c r="K109" s="142"/>
      <c r="L109" s="142"/>
      <c r="M109" s="142"/>
      <c r="N109" s="142"/>
      <c r="O109" s="142"/>
      <c r="P109" s="142"/>
      <c r="Q109" s="142"/>
      <c r="R109" s="142"/>
      <c r="S109" s="142"/>
      <c r="T109" s="142"/>
      <c r="U109" s="142"/>
      <c r="V109" s="146"/>
      <c r="W109" s="146"/>
      <c r="X109" s="146"/>
    </row>
    <row r="110" spans="2:24" outlineLevel="1" x14ac:dyDescent="0.35">
      <c r="C110" s="109">
        <f>SUM(C95:C108)</f>
        <v>0</v>
      </c>
      <c r="D110" s="109">
        <f>SUM(D95:D108)</f>
        <v>0</v>
      </c>
      <c r="E110" s="146"/>
      <c r="F110" s="146"/>
      <c r="G110" s="142"/>
      <c r="H110" s="142"/>
      <c r="I110" s="142"/>
      <c r="J110" s="142"/>
      <c r="K110" s="142"/>
      <c r="L110" s="142"/>
      <c r="M110" s="142"/>
      <c r="N110" s="142"/>
      <c r="O110" s="142"/>
      <c r="P110" s="142"/>
      <c r="Q110" s="142"/>
      <c r="R110" s="142"/>
      <c r="S110" s="142"/>
      <c r="T110" s="142"/>
      <c r="U110" s="142"/>
      <c r="V110" s="146"/>
      <c r="W110" s="146"/>
      <c r="X110" s="146"/>
    </row>
    <row r="111" spans="2:24" x14ac:dyDescent="0.35">
      <c r="C111" s="142"/>
      <c r="D111" s="142"/>
      <c r="E111" s="142"/>
      <c r="F111" s="142"/>
      <c r="G111" s="142"/>
      <c r="H111" s="142"/>
      <c r="I111" s="142"/>
      <c r="J111" s="142"/>
      <c r="K111" s="142"/>
      <c r="L111" s="142"/>
      <c r="M111" s="142"/>
      <c r="N111" s="142"/>
      <c r="O111" s="142"/>
      <c r="P111" s="142"/>
      <c r="Q111" s="142"/>
      <c r="R111" s="142"/>
      <c r="S111" s="142"/>
      <c r="T111" s="142"/>
      <c r="U111" s="142"/>
      <c r="V111" s="146"/>
      <c r="W111" s="146"/>
      <c r="X111" s="146"/>
    </row>
    <row r="112" spans="2:24" x14ac:dyDescent="0.35">
      <c r="C112" s="142"/>
      <c r="D112" s="142"/>
      <c r="E112" s="142"/>
      <c r="F112" s="142"/>
      <c r="G112" s="142"/>
      <c r="H112" s="142"/>
      <c r="I112" s="142"/>
      <c r="J112" s="142"/>
      <c r="K112" s="142"/>
      <c r="L112" s="142"/>
      <c r="M112" s="142"/>
      <c r="N112" s="142"/>
      <c r="O112" s="142"/>
      <c r="P112" s="142"/>
      <c r="Q112" s="142"/>
      <c r="R112" s="142"/>
      <c r="S112" s="142"/>
      <c r="T112" s="142"/>
      <c r="U112" s="142"/>
      <c r="V112" s="146"/>
      <c r="W112" s="146"/>
      <c r="X112" s="146"/>
    </row>
    <row r="113" spans="2:24" s="10" customFormat="1" ht="30" customHeight="1" x14ac:dyDescent="0.35">
      <c r="B113" s="85"/>
      <c r="C113" s="144"/>
      <c r="D113" s="144"/>
      <c r="E113" s="144"/>
      <c r="F113" s="144"/>
      <c r="G113" s="144"/>
      <c r="H113" s="144"/>
      <c r="I113" s="144"/>
      <c r="J113" s="144"/>
      <c r="K113" s="144"/>
      <c r="L113" s="144"/>
      <c r="M113" s="144"/>
      <c r="N113" s="144"/>
      <c r="O113" s="144"/>
      <c r="P113" s="144"/>
      <c r="Q113" s="144"/>
      <c r="R113" s="144"/>
      <c r="S113" s="144"/>
      <c r="T113" s="144"/>
      <c r="U113" s="144"/>
      <c r="V113" s="162"/>
      <c r="W113" s="162"/>
      <c r="X113" s="162"/>
    </row>
    <row r="114" spans="2:24" x14ac:dyDescent="0.35">
      <c r="C114" s="143" t="str">
        <f>C84</f>
        <v>2019/20</v>
      </c>
      <c r="D114" s="143" t="str">
        <f>D84</f>
        <v>2018/19</v>
      </c>
      <c r="E114" s="143"/>
      <c r="F114" s="143"/>
      <c r="G114" s="143"/>
      <c r="H114" s="143"/>
      <c r="I114" s="143"/>
      <c r="J114" s="143"/>
      <c r="K114" s="143"/>
      <c r="L114" s="143"/>
      <c r="M114" s="143"/>
      <c r="N114" s="143"/>
      <c r="O114" s="143"/>
      <c r="P114" s="143"/>
      <c r="Q114" s="143"/>
      <c r="R114" s="143"/>
      <c r="S114" s="143"/>
      <c r="T114" s="143"/>
      <c r="U114" s="143"/>
      <c r="V114" s="146"/>
      <c r="W114" s="146"/>
      <c r="X114" s="146"/>
    </row>
    <row r="115" spans="2:24" x14ac:dyDescent="0.35">
      <c r="C115" s="143" t="str">
        <f>C85</f>
        <v>£</v>
      </c>
      <c r="D115" s="143" t="str">
        <f>D85</f>
        <v>£</v>
      </c>
      <c r="E115" s="143"/>
      <c r="F115" s="143"/>
      <c r="G115" s="143"/>
      <c r="H115" s="143"/>
      <c r="I115" s="143"/>
      <c r="J115" s="143"/>
      <c r="K115" s="143"/>
      <c r="L115" s="143"/>
      <c r="M115" s="143"/>
      <c r="N115" s="143"/>
      <c r="O115" s="143"/>
      <c r="P115" s="143"/>
      <c r="Q115" s="143"/>
      <c r="R115" s="143"/>
      <c r="S115" s="143"/>
      <c r="T115" s="143"/>
      <c r="U115" s="143"/>
      <c r="V115" s="146"/>
      <c r="W115" s="146"/>
      <c r="X115" s="146"/>
    </row>
    <row r="116" spans="2:24" x14ac:dyDescent="0.35">
      <c r="B116" s="12" t="s">
        <v>303</v>
      </c>
      <c r="C116" s="104"/>
      <c r="D116" s="104"/>
      <c r="E116" s="142"/>
      <c r="F116" s="142"/>
      <c r="G116" s="142"/>
      <c r="H116" s="142"/>
      <c r="I116" s="142"/>
      <c r="J116" s="142"/>
      <c r="K116" s="142"/>
      <c r="L116" s="142"/>
      <c r="M116" s="142"/>
      <c r="N116" s="142"/>
      <c r="O116" s="142"/>
      <c r="P116" s="142"/>
      <c r="Q116" s="142"/>
      <c r="R116" s="142"/>
      <c r="S116" s="142"/>
      <c r="T116" s="142"/>
      <c r="U116" s="142"/>
      <c r="V116" s="146"/>
      <c r="W116" s="146"/>
      <c r="X116" s="146"/>
    </row>
    <row r="117" spans="2:24" x14ac:dyDescent="0.35">
      <c r="C117" s="142"/>
      <c r="D117" s="142"/>
      <c r="E117" s="142"/>
      <c r="F117" s="142"/>
      <c r="G117" s="142"/>
      <c r="H117" s="142"/>
      <c r="I117" s="142"/>
      <c r="J117" s="142"/>
      <c r="K117" s="142"/>
      <c r="L117" s="142"/>
      <c r="M117" s="142"/>
      <c r="N117" s="142"/>
      <c r="O117" s="142"/>
      <c r="P117" s="142"/>
      <c r="Q117" s="142"/>
      <c r="R117" s="142"/>
      <c r="S117" s="142"/>
      <c r="T117" s="142"/>
      <c r="U117" s="142"/>
    </row>
    <row r="118" spans="2:24" x14ac:dyDescent="0.35">
      <c r="B118" s="12" t="s">
        <v>276</v>
      </c>
      <c r="C118" s="143" t="str">
        <f>C114</f>
        <v>2019/20</v>
      </c>
      <c r="D118" s="143" t="str">
        <f>D114</f>
        <v>2018/19</v>
      </c>
      <c r="E118" s="142"/>
      <c r="F118" s="142"/>
      <c r="G118" s="142"/>
      <c r="H118" s="142"/>
      <c r="I118" s="142"/>
      <c r="J118" s="142"/>
      <c r="K118" s="142"/>
      <c r="L118" s="142"/>
      <c r="M118" s="142"/>
      <c r="N118" s="142"/>
      <c r="O118" s="142"/>
      <c r="P118" s="142"/>
      <c r="Q118" s="142"/>
      <c r="R118" s="142"/>
      <c r="S118" s="142"/>
      <c r="T118" s="142"/>
      <c r="U118" s="142"/>
    </row>
    <row r="119" spans="2:24" x14ac:dyDescent="0.35">
      <c r="C119" s="143" t="str">
        <f>C115</f>
        <v>£</v>
      </c>
      <c r="D119" s="143" t="str">
        <f>D115</f>
        <v>£</v>
      </c>
      <c r="E119" s="142"/>
      <c r="F119" s="142"/>
      <c r="G119" s="142"/>
      <c r="H119" s="142"/>
      <c r="I119" s="142"/>
      <c r="J119" s="142"/>
      <c r="K119" s="142"/>
      <c r="L119" s="142"/>
      <c r="M119" s="142"/>
      <c r="N119" s="142"/>
      <c r="O119" s="142"/>
      <c r="P119" s="142"/>
      <c r="Q119" s="142"/>
      <c r="R119" s="142"/>
      <c r="S119" s="142"/>
      <c r="T119" s="142"/>
      <c r="U119" s="142"/>
    </row>
    <row r="120" spans="2:24" outlineLevel="1" x14ac:dyDescent="0.35">
      <c r="B120" s="147" t="str">
        <f>B95</f>
        <v>Segment 1</v>
      </c>
      <c r="C120" s="104"/>
      <c r="D120" s="104"/>
      <c r="E120" s="142"/>
      <c r="F120" s="142"/>
      <c r="G120" s="142"/>
      <c r="H120" s="142"/>
      <c r="I120" s="142"/>
      <c r="J120" s="142"/>
      <c r="K120" s="142"/>
      <c r="L120" s="142"/>
      <c r="M120" s="142"/>
      <c r="N120" s="142"/>
      <c r="O120" s="142"/>
      <c r="P120" s="142"/>
      <c r="Q120" s="142"/>
      <c r="R120" s="142"/>
      <c r="S120" s="142"/>
      <c r="T120" s="142"/>
      <c r="U120" s="142"/>
    </row>
    <row r="121" spans="2:24" outlineLevel="1" x14ac:dyDescent="0.35">
      <c r="B121" s="147" t="str">
        <f t="shared" ref="B121:B133" si="4">B96</f>
        <v>Segment 2</v>
      </c>
      <c r="C121" s="104"/>
      <c r="D121" s="104"/>
      <c r="E121" s="142"/>
      <c r="F121" s="142"/>
      <c r="G121" s="142"/>
      <c r="H121" s="142"/>
      <c r="I121" s="142"/>
      <c r="J121" s="142"/>
      <c r="K121" s="142"/>
      <c r="L121" s="142"/>
      <c r="M121" s="142"/>
      <c r="N121" s="142"/>
      <c r="O121" s="142"/>
      <c r="P121" s="142"/>
      <c r="Q121" s="142"/>
      <c r="R121" s="142"/>
      <c r="S121" s="142"/>
      <c r="T121" s="142"/>
      <c r="U121" s="142"/>
    </row>
    <row r="122" spans="2:24" outlineLevel="1" x14ac:dyDescent="0.35">
      <c r="B122" s="147" t="str">
        <f t="shared" si="4"/>
        <v>Segment 2</v>
      </c>
      <c r="C122" s="104"/>
      <c r="D122" s="104"/>
      <c r="E122" s="142"/>
      <c r="F122" s="142"/>
      <c r="G122" s="142"/>
      <c r="H122" s="142"/>
      <c r="I122" s="142"/>
      <c r="J122" s="142"/>
      <c r="K122" s="142"/>
      <c r="L122" s="142"/>
      <c r="M122" s="142"/>
      <c r="N122" s="142"/>
      <c r="O122" s="142"/>
      <c r="P122" s="142"/>
      <c r="Q122" s="142"/>
      <c r="R122" s="142"/>
      <c r="S122" s="142"/>
      <c r="T122" s="142"/>
      <c r="U122" s="142"/>
    </row>
    <row r="123" spans="2:24" outlineLevel="1" x14ac:dyDescent="0.35">
      <c r="B123" s="147" t="str">
        <f t="shared" si="4"/>
        <v>Segment 3</v>
      </c>
      <c r="C123" s="104"/>
      <c r="D123" s="104"/>
      <c r="E123" s="142"/>
      <c r="F123" s="142"/>
      <c r="G123" s="142"/>
      <c r="H123" s="142"/>
      <c r="I123" s="142"/>
      <c r="J123" s="142"/>
      <c r="K123" s="142"/>
      <c r="L123" s="142"/>
      <c r="M123" s="142"/>
      <c r="N123" s="142"/>
      <c r="O123" s="142"/>
      <c r="P123" s="142"/>
      <c r="Q123" s="142"/>
      <c r="R123" s="142"/>
      <c r="S123" s="142"/>
      <c r="T123" s="142"/>
      <c r="U123" s="142"/>
    </row>
    <row r="124" spans="2:24" outlineLevel="1" x14ac:dyDescent="0.35">
      <c r="B124" s="147" t="str">
        <f t="shared" si="4"/>
        <v>Segment 5</v>
      </c>
      <c r="C124" s="104"/>
      <c r="D124" s="104"/>
      <c r="E124" s="142"/>
      <c r="F124" s="142"/>
      <c r="G124" s="142"/>
      <c r="H124" s="142"/>
      <c r="I124" s="142"/>
      <c r="J124" s="142"/>
      <c r="K124" s="142"/>
      <c r="L124" s="142"/>
      <c r="M124" s="142"/>
      <c r="N124" s="142"/>
      <c r="O124" s="142"/>
      <c r="P124" s="142"/>
      <c r="Q124" s="142"/>
      <c r="R124" s="142"/>
      <c r="S124" s="142"/>
      <c r="T124" s="142"/>
      <c r="U124" s="142"/>
    </row>
    <row r="125" spans="2:24" outlineLevel="1" x14ac:dyDescent="0.35">
      <c r="B125" s="147" t="str">
        <f t="shared" si="4"/>
        <v>Segment 6</v>
      </c>
      <c r="C125" s="104"/>
      <c r="D125" s="104"/>
      <c r="E125" s="142"/>
      <c r="F125" s="142"/>
      <c r="G125" s="142"/>
      <c r="H125" s="142"/>
      <c r="I125" s="142"/>
      <c r="J125" s="142"/>
      <c r="K125" s="142"/>
      <c r="L125" s="142"/>
      <c r="M125" s="142"/>
      <c r="N125" s="142"/>
      <c r="O125" s="142"/>
      <c r="P125" s="142"/>
      <c r="Q125" s="142"/>
      <c r="R125" s="142"/>
      <c r="S125" s="142"/>
      <c r="T125" s="142"/>
      <c r="U125" s="142"/>
    </row>
    <row r="126" spans="2:24" outlineLevel="1" x14ac:dyDescent="0.35">
      <c r="B126" s="147" t="str">
        <f t="shared" si="4"/>
        <v>Segment 7</v>
      </c>
      <c r="C126" s="104"/>
      <c r="D126" s="104"/>
      <c r="E126" s="142"/>
      <c r="F126" s="142"/>
      <c r="G126" s="142"/>
      <c r="H126" s="142"/>
      <c r="I126" s="142"/>
      <c r="J126" s="142"/>
      <c r="K126" s="142"/>
      <c r="L126" s="142"/>
      <c r="M126" s="142"/>
      <c r="N126" s="142"/>
      <c r="O126" s="142"/>
      <c r="P126" s="142"/>
      <c r="Q126" s="142"/>
      <c r="R126" s="142"/>
      <c r="S126" s="142"/>
      <c r="T126" s="142"/>
      <c r="U126" s="142"/>
    </row>
    <row r="127" spans="2:24" outlineLevel="1" x14ac:dyDescent="0.35">
      <c r="B127" s="147" t="str">
        <f t="shared" si="4"/>
        <v>Segment 8</v>
      </c>
      <c r="C127" s="104"/>
      <c r="D127" s="104"/>
      <c r="E127" s="142"/>
      <c r="F127" s="142"/>
      <c r="G127" s="142"/>
      <c r="H127" s="142"/>
      <c r="I127" s="142"/>
      <c r="J127" s="142"/>
      <c r="K127" s="142"/>
      <c r="L127" s="142"/>
      <c r="M127" s="142"/>
      <c r="N127" s="142"/>
      <c r="O127" s="142"/>
      <c r="P127" s="142"/>
      <c r="Q127" s="142"/>
      <c r="R127" s="142"/>
      <c r="S127" s="142"/>
      <c r="T127" s="142"/>
      <c r="U127" s="142"/>
    </row>
    <row r="128" spans="2:24" outlineLevel="1" x14ac:dyDescent="0.35">
      <c r="B128" s="147" t="str">
        <f t="shared" si="4"/>
        <v>Segment 9</v>
      </c>
      <c r="C128" s="104"/>
      <c r="D128" s="104"/>
      <c r="E128" s="142"/>
      <c r="F128" s="142"/>
      <c r="G128" s="142"/>
      <c r="H128" s="142"/>
      <c r="I128" s="142"/>
      <c r="J128" s="142"/>
      <c r="K128" s="142"/>
      <c r="L128" s="142"/>
      <c r="M128" s="142"/>
      <c r="N128" s="142"/>
      <c r="O128" s="142"/>
      <c r="P128" s="142"/>
      <c r="Q128" s="142"/>
      <c r="R128" s="142"/>
      <c r="S128" s="142"/>
      <c r="T128" s="142"/>
      <c r="U128" s="142"/>
    </row>
    <row r="129" spans="2:21" outlineLevel="1" x14ac:dyDescent="0.35">
      <c r="B129" s="147" t="str">
        <f t="shared" si="4"/>
        <v>Segment 10</v>
      </c>
      <c r="C129" s="104"/>
      <c r="D129" s="104"/>
      <c r="E129" s="142"/>
      <c r="F129" s="142"/>
      <c r="G129" s="142"/>
      <c r="H129" s="142"/>
      <c r="I129" s="142"/>
      <c r="J129" s="142"/>
      <c r="K129" s="142"/>
      <c r="L129" s="142"/>
      <c r="M129" s="142"/>
      <c r="N129" s="142"/>
      <c r="O129" s="142"/>
      <c r="P129" s="142"/>
      <c r="Q129" s="142"/>
      <c r="R129" s="142"/>
      <c r="S129" s="142"/>
      <c r="T129" s="142"/>
      <c r="U129" s="142"/>
    </row>
    <row r="130" spans="2:21" outlineLevel="1" x14ac:dyDescent="0.35">
      <c r="B130" s="147" t="str">
        <f t="shared" si="4"/>
        <v>Segment 11</v>
      </c>
      <c r="C130" s="104"/>
      <c r="D130" s="104"/>
      <c r="E130" s="142"/>
      <c r="F130" s="142"/>
      <c r="G130" s="142"/>
      <c r="H130" s="142"/>
      <c r="I130" s="142"/>
      <c r="J130" s="142"/>
      <c r="K130" s="142"/>
      <c r="L130" s="142"/>
      <c r="M130" s="142"/>
      <c r="N130" s="142"/>
      <c r="O130" s="142"/>
      <c r="P130" s="142"/>
      <c r="Q130" s="142"/>
      <c r="R130" s="142"/>
      <c r="S130" s="142"/>
      <c r="T130" s="142"/>
      <c r="U130" s="142"/>
    </row>
    <row r="131" spans="2:21" outlineLevel="1" x14ac:dyDescent="0.35">
      <c r="B131" s="147" t="str">
        <f t="shared" si="4"/>
        <v>Segment 12</v>
      </c>
      <c r="C131" s="104"/>
      <c r="D131" s="104"/>
      <c r="E131" s="142"/>
      <c r="F131" s="142"/>
      <c r="G131" s="142"/>
      <c r="H131" s="142"/>
      <c r="I131" s="142"/>
      <c r="J131" s="142"/>
      <c r="K131" s="142"/>
      <c r="L131" s="142"/>
      <c r="M131" s="142"/>
      <c r="N131" s="142"/>
      <c r="O131" s="142"/>
      <c r="P131" s="142"/>
      <c r="Q131" s="142"/>
      <c r="R131" s="142"/>
      <c r="S131" s="142"/>
      <c r="T131" s="142"/>
      <c r="U131" s="142"/>
    </row>
    <row r="132" spans="2:21" outlineLevel="1" x14ac:dyDescent="0.35">
      <c r="B132" s="147" t="str">
        <f t="shared" si="4"/>
        <v>Segment 13</v>
      </c>
      <c r="C132" s="104"/>
      <c r="D132" s="104"/>
      <c r="E132" s="142"/>
      <c r="F132" s="142"/>
      <c r="G132" s="142"/>
      <c r="H132" s="142"/>
      <c r="I132" s="142"/>
      <c r="J132" s="142"/>
      <c r="K132" s="142"/>
      <c r="L132" s="142"/>
      <c r="M132" s="142"/>
      <c r="N132" s="142"/>
      <c r="O132" s="142"/>
      <c r="P132" s="142"/>
      <c r="Q132" s="142"/>
      <c r="R132" s="142"/>
      <c r="S132" s="142"/>
      <c r="T132" s="142"/>
      <c r="U132" s="142"/>
    </row>
    <row r="133" spans="2:21" outlineLevel="1" x14ac:dyDescent="0.35">
      <c r="B133" s="147" t="str">
        <f t="shared" si="4"/>
        <v>Segment 14</v>
      </c>
      <c r="C133" s="104"/>
      <c r="D133" s="104"/>
      <c r="E133" s="142"/>
      <c r="F133" s="142"/>
      <c r="G133" s="142"/>
      <c r="H133" s="142"/>
      <c r="I133" s="142"/>
      <c r="J133" s="142"/>
      <c r="K133" s="142"/>
      <c r="L133" s="142"/>
      <c r="M133" s="142"/>
      <c r="N133" s="142"/>
      <c r="O133" s="142"/>
      <c r="P133" s="142"/>
      <c r="Q133" s="142"/>
      <c r="R133" s="142"/>
      <c r="S133" s="142"/>
      <c r="T133" s="142"/>
      <c r="U133" s="142"/>
    </row>
    <row r="134" spans="2:21" outlineLevel="1" x14ac:dyDescent="0.35">
      <c r="B134" s="2"/>
      <c r="C134" s="142"/>
      <c r="D134" s="142"/>
      <c r="E134" s="5" t="s">
        <v>253</v>
      </c>
      <c r="F134" s="5" t="s">
        <v>280</v>
      </c>
      <c r="G134" s="142"/>
      <c r="H134" s="142"/>
      <c r="I134" s="142"/>
      <c r="J134" s="142"/>
      <c r="K134" s="142"/>
      <c r="L134" s="142"/>
      <c r="M134" s="142"/>
      <c r="N134" s="142"/>
      <c r="O134" s="142"/>
      <c r="P134" s="142"/>
      <c r="Q134" s="142"/>
      <c r="R134" s="142"/>
      <c r="S134" s="142"/>
      <c r="T134" s="142"/>
      <c r="U134" s="142"/>
    </row>
    <row r="135" spans="2:21" outlineLevel="1" x14ac:dyDescent="0.35">
      <c r="B135" s="2"/>
      <c r="C135" s="109">
        <f>SUM(C120:C133)</f>
        <v>0</v>
      </c>
      <c r="D135" s="109">
        <f>SUM(D120:D133)</f>
        <v>0</v>
      </c>
      <c r="E135" s="5" t="str">
        <f>IF(C135=C116,"Seg Analysis OK","Seg Analysis Error")</f>
        <v>Seg Analysis OK</v>
      </c>
      <c r="F135" s="5" t="str">
        <f>IF(D135=D116,"Seg Analysis OK","Seg Analysis Error")</f>
        <v>Seg Analysis OK</v>
      </c>
      <c r="G135" s="142"/>
      <c r="H135" s="142"/>
      <c r="I135" s="142"/>
      <c r="J135" s="142"/>
      <c r="K135" s="142"/>
      <c r="L135" s="142"/>
      <c r="M135" s="142"/>
      <c r="N135" s="142"/>
      <c r="O135" s="142"/>
      <c r="P135" s="142"/>
      <c r="Q135" s="142"/>
      <c r="R135" s="142"/>
      <c r="S135" s="142"/>
      <c r="T135" s="142"/>
      <c r="U135" s="142"/>
    </row>
    <row r="136" spans="2:21" outlineLevel="1" x14ac:dyDescent="0.35">
      <c r="B136" s="2"/>
      <c r="C136" s="142"/>
      <c r="D136" s="142"/>
      <c r="E136" s="142"/>
      <c r="F136" s="142"/>
      <c r="G136" s="142"/>
      <c r="H136" s="142"/>
      <c r="I136" s="142"/>
      <c r="J136" s="142"/>
      <c r="K136" s="142"/>
      <c r="L136" s="142"/>
      <c r="M136" s="142"/>
      <c r="N136" s="142"/>
      <c r="O136" s="142"/>
      <c r="P136" s="142"/>
      <c r="Q136" s="142"/>
      <c r="R136" s="142"/>
      <c r="S136" s="142"/>
      <c r="T136" s="142"/>
      <c r="U136" s="142"/>
    </row>
    <row r="138" spans="2:21" x14ac:dyDescent="0.35">
      <c r="C138" s="112" t="str">
        <f>C84</f>
        <v>2019/20</v>
      </c>
      <c r="D138" s="112" t="str">
        <f>D84</f>
        <v>2018/19</v>
      </c>
    </row>
    <row r="139" spans="2:21" x14ac:dyDescent="0.35">
      <c r="C139" s="6" t="s">
        <v>201</v>
      </c>
      <c r="D139" s="6" t="s">
        <v>201</v>
      </c>
    </row>
    <row r="140" spans="2:21" x14ac:dyDescent="0.35">
      <c r="C140" s="100"/>
      <c r="D140" s="100"/>
    </row>
    <row r="142" spans="2:21" x14ac:dyDescent="0.35">
      <c r="C142" s="6" t="s">
        <v>202</v>
      </c>
      <c r="D142" s="6" t="s">
        <v>202</v>
      </c>
    </row>
    <row r="143" spans="2:21" x14ac:dyDescent="0.35">
      <c r="B143" s="2" t="s">
        <v>203</v>
      </c>
      <c r="C143" s="100"/>
      <c r="D143" s="100"/>
    </row>
    <row r="144" spans="2:21" x14ac:dyDescent="0.35">
      <c r="B144" s="2" t="s">
        <v>204</v>
      </c>
      <c r="C144" s="100"/>
      <c r="D144" s="100"/>
    </row>
    <row r="145" spans="2:25" x14ac:dyDescent="0.35">
      <c r="B145" s="2" t="s">
        <v>205</v>
      </c>
      <c r="C145" s="100"/>
      <c r="D145" s="100"/>
    </row>
    <row r="147" spans="2:25" x14ac:dyDescent="0.35">
      <c r="C147" s="111">
        <f>SUM(C143:C145)</f>
        <v>0</v>
      </c>
      <c r="D147" s="111">
        <f>SUM(D143:D145)</f>
        <v>0</v>
      </c>
    </row>
    <row r="149" spans="2:25" s="10" customFormat="1" x14ac:dyDescent="0.35">
      <c r="B149" s="85"/>
      <c r="E149" s="141"/>
      <c r="F149" s="141"/>
      <c r="G149" s="141"/>
      <c r="H149" s="141"/>
      <c r="I149" s="141"/>
      <c r="J149" s="141"/>
      <c r="K149" s="141"/>
      <c r="L149" s="141"/>
      <c r="M149" s="141"/>
      <c r="N149" s="141"/>
      <c r="O149" s="141"/>
      <c r="P149" s="141"/>
      <c r="Q149" s="141"/>
      <c r="R149" s="141"/>
      <c r="S149" s="141"/>
      <c r="T149" s="141"/>
      <c r="U149" s="141"/>
      <c r="V149" s="162"/>
      <c r="W149" s="162"/>
      <c r="X149" s="162"/>
      <c r="Y149" s="162"/>
    </row>
    <row r="150" spans="2:25" x14ac:dyDescent="0.35">
      <c r="C150" s="112" t="str">
        <f>C84</f>
        <v>2019/20</v>
      </c>
      <c r="D150" s="112" t="str">
        <f>D84</f>
        <v>2018/19</v>
      </c>
      <c r="E150" s="141"/>
      <c r="F150" s="141"/>
      <c r="G150" s="141"/>
      <c r="H150" s="141"/>
      <c r="I150" s="141"/>
      <c r="J150" s="141"/>
      <c r="K150" s="141"/>
      <c r="L150" s="141"/>
      <c r="M150" s="141"/>
      <c r="N150" s="141"/>
      <c r="O150" s="141"/>
      <c r="P150" s="141"/>
      <c r="Q150" s="141"/>
      <c r="R150" s="141"/>
      <c r="S150" s="141"/>
      <c r="T150" s="141"/>
      <c r="U150" s="141"/>
      <c r="V150" s="146"/>
      <c r="W150" s="146"/>
      <c r="X150" s="146"/>
      <c r="Y150" s="146"/>
    </row>
    <row r="151" spans="2:25" x14ac:dyDescent="0.35">
      <c r="B151" s="12" t="s">
        <v>214</v>
      </c>
      <c r="C151" s="6" t="str">
        <f>C85</f>
        <v>£</v>
      </c>
      <c r="D151" s="6" t="str">
        <f>D85</f>
        <v>£</v>
      </c>
      <c r="E151" s="141"/>
      <c r="F151" s="141"/>
      <c r="G151" s="141"/>
      <c r="H151" s="141"/>
      <c r="I151" s="141"/>
      <c r="J151" s="141"/>
      <c r="K151" s="141"/>
      <c r="L151" s="141"/>
      <c r="M151" s="141"/>
      <c r="N151" s="141"/>
      <c r="O151" s="141"/>
      <c r="P151" s="141"/>
      <c r="Q151" s="141"/>
      <c r="R151" s="141"/>
      <c r="S151" s="141"/>
      <c r="T151" s="141"/>
      <c r="U151" s="141"/>
      <c r="V151" s="146"/>
      <c r="W151" s="146"/>
      <c r="X151" s="146"/>
      <c r="Y151" s="146"/>
    </row>
    <row r="152" spans="2:25" x14ac:dyDescent="0.35">
      <c r="B152" s="114"/>
      <c r="C152" s="107"/>
      <c r="D152" s="107"/>
      <c r="E152" s="142"/>
      <c r="F152" s="142"/>
      <c r="G152" s="142"/>
      <c r="H152" s="142"/>
      <c r="I152" s="142"/>
      <c r="J152" s="142"/>
      <c r="K152" s="142"/>
      <c r="L152" s="142"/>
      <c r="M152" s="142"/>
      <c r="N152" s="142"/>
      <c r="O152" s="142"/>
      <c r="P152" s="142"/>
      <c r="Q152" s="142"/>
      <c r="R152" s="142"/>
      <c r="S152" s="142"/>
      <c r="T152" s="142"/>
      <c r="U152" s="142"/>
      <c r="V152" s="146"/>
      <c r="W152" s="146"/>
      <c r="X152" s="146"/>
      <c r="Y152" s="146"/>
    </row>
    <row r="153" spans="2:25" x14ac:dyDescent="0.35">
      <c r="B153" s="114"/>
      <c r="C153" s="107"/>
      <c r="D153" s="107"/>
      <c r="E153" s="142"/>
      <c r="F153" s="142"/>
      <c r="G153" s="142"/>
      <c r="H153" s="142"/>
      <c r="I153" s="142"/>
      <c r="J153" s="142"/>
      <c r="K153" s="142"/>
      <c r="L153" s="142"/>
      <c r="M153" s="142"/>
      <c r="N153" s="142"/>
      <c r="O153" s="142"/>
      <c r="P153" s="142"/>
      <c r="Q153" s="142"/>
      <c r="R153" s="142"/>
      <c r="S153" s="142"/>
      <c r="T153" s="142"/>
      <c r="U153" s="142"/>
      <c r="V153" s="146"/>
      <c r="W153" s="146"/>
      <c r="X153" s="146"/>
      <c r="Y153" s="146"/>
    </row>
    <row r="154" spans="2:25" x14ac:dyDescent="0.35">
      <c r="B154" s="114"/>
      <c r="C154" s="107"/>
      <c r="D154" s="107"/>
      <c r="E154" s="142"/>
      <c r="F154" s="142"/>
      <c r="G154" s="142"/>
      <c r="H154" s="142"/>
      <c r="I154" s="142"/>
      <c r="J154" s="142"/>
      <c r="K154" s="142"/>
      <c r="L154" s="142"/>
      <c r="M154" s="142"/>
      <c r="N154" s="142"/>
      <c r="O154" s="142"/>
      <c r="P154" s="142"/>
      <c r="Q154" s="142"/>
      <c r="R154" s="142"/>
      <c r="S154" s="142"/>
      <c r="T154" s="142"/>
      <c r="U154" s="142"/>
      <c r="V154" s="146"/>
      <c r="W154" s="146"/>
      <c r="X154" s="146"/>
      <c r="Y154" s="146"/>
    </row>
    <row r="155" spans="2:25" x14ac:dyDescent="0.35">
      <c r="B155" s="114"/>
      <c r="C155" s="107"/>
      <c r="D155" s="107"/>
      <c r="E155" s="142"/>
      <c r="F155" s="142"/>
      <c r="G155" s="142"/>
      <c r="H155" s="142"/>
      <c r="I155" s="142"/>
      <c r="J155" s="142"/>
      <c r="K155" s="142"/>
      <c r="L155" s="142"/>
      <c r="M155" s="142"/>
      <c r="N155" s="142"/>
      <c r="O155" s="142"/>
      <c r="P155" s="142"/>
      <c r="Q155" s="142"/>
      <c r="R155" s="142"/>
      <c r="S155" s="142"/>
      <c r="T155" s="142"/>
      <c r="U155" s="142"/>
      <c r="V155" s="146"/>
      <c r="W155" s="146"/>
      <c r="X155" s="146"/>
      <c r="Y155" s="146"/>
    </row>
    <row r="156" spans="2:25" x14ac:dyDescent="0.35">
      <c r="B156" s="114"/>
      <c r="C156" s="107"/>
      <c r="D156" s="104"/>
      <c r="E156" s="142"/>
      <c r="F156" s="142"/>
      <c r="G156" s="142"/>
      <c r="H156" s="142"/>
      <c r="I156" s="142"/>
      <c r="J156" s="142"/>
      <c r="K156" s="142"/>
      <c r="L156" s="142"/>
      <c r="M156" s="142"/>
      <c r="N156" s="142"/>
      <c r="O156" s="142"/>
      <c r="P156" s="142"/>
      <c r="Q156" s="142"/>
      <c r="R156" s="142"/>
      <c r="S156" s="142"/>
      <c r="T156" s="142"/>
      <c r="U156" s="142"/>
      <c r="V156" s="146"/>
      <c r="W156" s="146"/>
      <c r="X156" s="146"/>
      <c r="Y156" s="146"/>
    </row>
    <row r="157" spans="2:25" x14ac:dyDescent="0.35">
      <c r="B157" s="114"/>
      <c r="C157" s="107"/>
      <c r="D157" s="104"/>
      <c r="E157" s="142"/>
      <c r="F157" s="142"/>
      <c r="G157" s="142"/>
      <c r="H157" s="142"/>
      <c r="I157" s="142"/>
      <c r="J157" s="142"/>
      <c r="K157" s="142"/>
      <c r="L157" s="142"/>
      <c r="M157" s="142"/>
      <c r="N157" s="142"/>
      <c r="O157" s="142"/>
      <c r="P157" s="142"/>
      <c r="Q157" s="142"/>
      <c r="R157" s="142"/>
      <c r="S157" s="142"/>
      <c r="T157" s="142"/>
      <c r="U157" s="142"/>
      <c r="V157" s="146"/>
      <c r="W157" s="146"/>
      <c r="X157" s="146"/>
      <c r="Y157" s="146"/>
    </row>
    <row r="158" spans="2:25" x14ac:dyDescent="0.35">
      <c r="B158" s="114"/>
      <c r="C158" s="107"/>
      <c r="D158" s="104"/>
      <c r="E158" s="142"/>
      <c r="F158" s="142"/>
      <c r="G158" s="142"/>
      <c r="H158" s="142"/>
      <c r="I158" s="142"/>
      <c r="J158" s="142"/>
      <c r="K158" s="142"/>
      <c r="L158" s="142"/>
      <c r="M158" s="142"/>
      <c r="N158" s="142"/>
      <c r="O158" s="142"/>
      <c r="P158" s="142"/>
      <c r="Q158" s="142"/>
      <c r="R158" s="142"/>
      <c r="S158" s="142"/>
      <c r="T158" s="142"/>
      <c r="U158" s="142"/>
      <c r="V158" s="146"/>
      <c r="W158" s="146"/>
      <c r="X158" s="146"/>
      <c r="Y158" s="146"/>
    </row>
    <row r="159" spans="2:25" x14ac:dyDescent="0.35">
      <c r="B159" s="114"/>
      <c r="C159" s="107"/>
      <c r="D159" s="104"/>
      <c r="E159" s="142"/>
      <c r="F159" s="142"/>
      <c r="G159" s="142"/>
      <c r="H159" s="142"/>
      <c r="I159" s="142"/>
      <c r="J159" s="142"/>
      <c r="K159" s="142"/>
      <c r="L159" s="142"/>
      <c r="M159" s="142"/>
      <c r="N159" s="142"/>
      <c r="O159" s="142"/>
      <c r="P159" s="142"/>
      <c r="Q159" s="142"/>
      <c r="R159" s="142"/>
      <c r="S159" s="142"/>
      <c r="T159" s="142"/>
      <c r="U159" s="142"/>
      <c r="V159" s="146"/>
      <c r="W159" s="146"/>
      <c r="X159" s="146"/>
      <c r="Y159" s="146"/>
    </row>
    <row r="160" spans="2:25" x14ac:dyDescent="0.35">
      <c r="B160" s="114"/>
      <c r="C160" s="107"/>
      <c r="D160" s="104"/>
      <c r="E160" s="142"/>
      <c r="F160" s="142"/>
      <c r="G160" s="142"/>
      <c r="H160" s="142"/>
      <c r="I160" s="142"/>
      <c r="J160" s="142"/>
      <c r="K160" s="142"/>
      <c r="L160" s="142"/>
      <c r="M160" s="142"/>
      <c r="N160" s="142"/>
      <c r="O160" s="142"/>
      <c r="P160" s="142"/>
      <c r="Q160" s="142"/>
      <c r="R160" s="142"/>
      <c r="S160" s="142"/>
      <c r="T160" s="142"/>
      <c r="U160" s="142"/>
      <c r="V160" s="146"/>
      <c r="W160" s="146"/>
      <c r="X160" s="146"/>
      <c r="Y160" s="146"/>
    </row>
    <row r="161" spans="1:25" x14ac:dyDescent="0.35">
      <c r="C161" s="16"/>
      <c r="D161" s="16"/>
      <c r="E161" s="142"/>
      <c r="F161" s="142"/>
      <c r="G161" s="142"/>
      <c r="H161" s="142"/>
      <c r="I161" s="142"/>
      <c r="J161" s="142"/>
      <c r="K161" s="142"/>
      <c r="L161" s="142"/>
      <c r="M161" s="142"/>
      <c r="N161" s="142"/>
      <c r="O161" s="142"/>
      <c r="P161" s="142"/>
      <c r="Q161" s="142"/>
      <c r="R161" s="142"/>
      <c r="S161" s="142"/>
      <c r="T161" s="142"/>
      <c r="U161" s="142"/>
      <c r="V161" s="146"/>
      <c r="W161" s="146"/>
      <c r="X161" s="146"/>
      <c r="Y161" s="146"/>
    </row>
    <row r="162" spans="1:25" x14ac:dyDescent="0.35">
      <c r="C162" s="109">
        <f>SUM(C152:C160)</f>
        <v>0</v>
      </c>
      <c r="D162" s="109">
        <f>SUM(D152:D160)</f>
        <v>0</v>
      </c>
      <c r="E162" s="142"/>
      <c r="F162" s="142"/>
      <c r="G162" s="142"/>
      <c r="H162" s="142"/>
      <c r="I162" s="142"/>
      <c r="J162" s="142"/>
      <c r="K162" s="142"/>
      <c r="L162" s="142"/>
      <c r="M162" s="142"/>
      <c r="N162" s="142"/>
      <c r="O162" s="142"/>
      <c r="P162" s="142"/>
      <c r="Q162" s="142"/>
      <c r="R162" s="142"/>
      <c r="S162" s="142"/>
      <c r="T162" s="142"/>
      <c r="U162" s="142"/>
      <c r="V162" s="146"/>
      <c r="W162" s="146"/>
      <c r="X162" s="146"/>
      <c r="Y162" s="146"/>
    </row>
    <row r="163" spans="1:25" x14ac:dyDescent="0.35">
      <c r="C163" s="16"/>
      <c r="D163" s="16"/>
    </row>
    <row r="164" spans="1:25" x14ac:dyDescent="0.35">
      <c r="B164" s="12" t="s">
        <v>214</v>
      </c>
      <c r="C164" s="148" t="str">
        <f>C118</f>
        <v>2019/20</v>
      </c>
      <c r="D164" s="148" t="str">
        <f>D118</f>
        <v>2018/19</v>
      </c>
    </row>
    <row r="165" spans="1:25" x14ac:dyDescent="0.35">
      <c r="B165" s="5"/>
      <c r="C165" s="148" t="str">
        <f>C119</f>
        <v>£</v>
      </c>
      <c r="D165" s="148" t="str">
        <f>D119</f>
        <v>£</v>
      </c>
    </row>
    <row r="166" spans="1:25" x14ac:dyDescent="0.35">
      <c r="A166" s="5">
        <v>1</v>
      </c>
      <c r="B166" s="149" t="s">
        <v>159</v>
      </c>
      <c r="C166" s="104"/>
      <c r="D166" s="104">
        <v>0</v>
      </c>
    </row>
    <row r="167" spans="1:25" outlineLevel="1" x14ac:dyDescent="0.35">
      <c r="B167" s="2" t="s">
        <v>274</v>
      </c>
      <c r="C167" s="16"/>
      <c r="D167" s="16"/>
    </row>
    <row r="168" spans="1:25" outlineLevel="1" x14ac:dyDescent="0.35">
      <c r="A168" s="5">
        <v>1</v>
      </c>
      <c r="B168" s="147" t="str">
        <f>B120</f>
        <v>Segment 1</v>
      </c>
      <c r="C168" s="104"/>
      <c r="D168" s="104"/>
    </row>
    <row r="169" spans="1:25" outlineLevel="1" x14ac:dyDescent="0.35">
      <c r="A169" s="5">
        <f>A168+1</f>
        <v>2</v>
      </c>
      <c r="B169" s="147" t="str">
        <f t="shared" ref="B169:B181" si="5">B121</f>
        <v>Segment 2</v>
      </c>
      <c r="C169" s="104"/>
      <c r="D169" s="104"/>
    </row>
    <row r="170" spans="1:25" outlineLevel="1" x14ac:dyDescent="0.35">
      <c r="A170" s="5">
        <f t="shared" ref="A170:A181" si="6">A169+1</f>
        <v>3</v>
      </c>
      <c r="B170" s="147" t="str">
        <f t="shared" si="5"/>
        <v>Segment 2</v>
      </c>
      <c r="C170" s="104"/>
      <c r="D170" s="104"/>
    </row>
    <row r="171" spans="1:25" outlineLevel="1" x14ac:dyDescent="0.35">
      <c r="A171" s="5">
        <f t="shared" si="6"/>
        <v>4</v>
      </c>
      <c r="B171" s="147" t="str">
        <f t="shared" si="5"/>
        <v>Segment 3</v>
      </c>
      <c r="C171" s="104"/>
      <c r="D171" s="104"/>
    </row>
    <row r="172" spans="1:25" outlineLevel="1" x14ac:dyDescent="0.35">
      <c r="A172" s="5">
        <f t="shared" si="6"/>
        <v>5</v>
      </c>
      <c r="B172" s="147" t="str">
        <f t="shared" si="5"/>
        <v>Segment 5</v>
      </c>
      <c r="C172" s="104"/>
      <c r="D172" s="104"/>
    </row>
    <row r="173" spans="1:25" outlineLevel="1" x14ac:dyDescent="0.35">
      <c r="A173" s="5">
        <f t="shared" si="6"/>
        <v>6</v>
      </c>
      <c r="B173" s="147" t="str">
        <f t="shared" si="5"/>
        <v>Segment 6</v>
      </c>
      <c r="C173" s="104"/>
      <c r="D173" s="104"/>
    </row>
    <row r="174" spans="1:25" outlineLevel="1" x14ac:dyDescent="0.35">
      <c r="A174" s="5">
        <f t="shared" si="6"/>
        <v>7</v>
      </c>
      <c r="B174" s="147" t="str">
        <f t="shared" si="5"/>
        <v>Segment 7</v>
      </c>
      <c r="C174" s="104"/>
      <c r="D174" s="104"/>
    </row>
    <row r="175" spans="1:25" outlineLevel="1" x14ac:dyDescent="0.35">
      <c r="A175" s="5">
        <f t="shared" si="6"/>
        <v>8</v>
      </c>
      <c r="B175" s="147" t="str">
        <f t="shared" si="5"/>
        <v>Segment 8</v>
      </c>
      <c r="C175" s="104"/>
      <c r="D175" s="104"/>
    </row>
    <row r="176" spans="1:25" outlineLevel="1" x14ac:dyDescent="0.35">
      <c r="A176" s="5">
        <f t="shared" si="6"/>
        <v>9</v>
      </c>
      <c r="B176" s="147" t="str">
        <f t="shared" si="5"/>
        <v>Segment 9</v>
      </c>
      <c r="C176" s="104"/>
      <c r="D176" s="104"/>
    </row>
    <row r="177" spans="1:6" outlineLevel="1" x14ac:dyDescent="0.35">
      <c r="A177" s="5">
        <f t="shared" si="6"/>
        <v>10</v>
      </c>
      <c r="B177" s="147" t="str">
        <f t="shared" si="5"/>
        <v>Segment 10</v>
      </c>
      <c r="C177" s="104"/>
      <c r="D177" s="104"/>
    </row>
    <row r="178" spans="1:6" outlineLevel="1" x14ac:dyDescent="0.35">
      <c r="A178" s="5">
        <f t="shared" si="6"/>
        <v>11</v>
      </c>
      <c r="B178" s="147" t="str">
        <f t="shared" si="5"/>
        <v>Segment 11</v>
      </c>
      <c r="C178" s="104"/>
      <c r="D178" s="104"/>
    </row>
    <row r="179" spans="1:6" outlineLevel="1" x14ac:dyDescent="0.35">
      <c r="A179" s="5">
        <f t="shared" si="6"/>
        <v>12</v>
      </c>
      <c r="B179" s="147" t="str">
        <f t="shared" si="5"/>
        <v>Segment 12</v>
      </c>
      <c r="C179" s="104"/>
      <c r="D179" s="104"/>
    </row>
    <row r="180" spans="1:6" outlineLevel="1" x14ac:dyDescent="0.35">
      <c r="A180" s="5">
        <f t="shared" si="6"/>
        <v>13</v>
      </c>
      <c r="B180" s="147" t="str">
        <f t="shared" si="5"/>
        <v>Segment 13</v>
      </c>
      <c r="C180" s="104"/>
      <c r="D180" s="104"/>
    </row>
    <row r="181" spans="1:6" outlineLevel="1" x14ac:dyDescent="0.35">
      <c r="A181" s="5">
        <f t="shared" si="6"/>
        <v>14</v>
      </c>
      <c r="B181" s="147" t="str">
        <f t="shared" si="5"/>
        <v>Segment 14</v>
      </c>
      <c r="C181" s="104"/>
      <c r="D181" s="104"/>
    </row>
    <row r="182" spans="1:6" outlineLevel="1" x14ac:dyDescent="0.35">
      <c r="C182" s="16"/>
      <c r="D182" s="16"/>
      <c r="E182" s="5" t="s">
        <v>253</v>
      </c>
      <c r="F182" s="5" t="s">
        <v>280</v>
      </c>
    </row>
    <row r="183" spans="1:6" outlineLevel="1" x14ac:dyDescent="0.35">
      <c r="C183" s="109">
        <f>SUM(C168:C181)</f>
        <v>0</v>
      </c>
      <c r="D183" s="109">
        <f>SUM(D168:D181)</f>
        <v>0</v>
      </c>
      <c r="E183" s="5" t="str">
        <f>IF(C183=C166,"Seg Analysis OK","Seg Analysis Error")</f>
        <v>Seg Analysis OK</v>
      </c>
      <c r="F183" s="5" t="str">
        <f>IF(D183=D166,"Seg Analysis OK","Seg Analysis Error")</f>
        <v>Seg Analysis OK</v>
      </c>
    </row>
    <row r="184" spans="1:6" outlineLevel="1" x14ac:dyDescent="0.35">
      <c r="C184" s="16"/>
      <c r="D184" s="16"/>
    </row>
    <row r="185" spans="1:6" x14ac:dyDescent="0.35">
      <c r="C185" s="148" t="str">
        <f>C164</f>
        <v>2019/20</v>
      </c>
      <c r="D185" s="148" t="str">
        <f>D164</f>
        <v>2018/19</v>
      </c>
    </row>
    <row r="186" spans="1:6" x14ac:dyDescent="0.35">
      <c r="B186" s="5"/>
      <c r="C186" s="148" t="str">
        <f>C165</f>
        <v>£</v>
      </c>
      <c r="D186" s="148" t="str">
        <f>D165</f>
        <v>£</v>
      </c>
    </row>
    <row r="187" spans="1:6" x14ac:dyDescent="0.35">
      <c r="A187" s="5">
        <v>2</v>
      </c>
      <c r="B187" s="149" t="s">
        <v>160</v>
      </c>
      <c r="C187" s="107"/>
      <c r="D187" s="107"/>
    </row>
    <row r="188" spans="1:6" outlineLevel="1" x14ac:dyDescent="0.35">
      <c r="B188" s="2" t="s">
        <v>274</v>
      </c>
      <c r="C188" s="16"/>
      <c r="D188" s="16"/>
    </row>
    <row r="189" spans="1:6" outlineLevel="1" x14ac:dyDescent="0.35">
      <c r="A189" s="5">
        <v>1</v>
      </c>
      <c r="B189" s="147" t="str">
        <f>B168</f>
        <v>Segment 1</v>
      </c>
      <c r="C189" s="104"/>
      <c r="D189" s="104"/>
    </row>
    <row r="190" spans="1:6" outlineLevel="1" x14ac:dyDescent="0.35">
      <c r="A190" s="5">
        <f>A189+1</f>
        <v>2</v>
      </c>
      <c r="B190" s="147" t="str">
        <f t="shared" ref="B190:B202" si="7">B169</f>
        <v>Segment 2</v>
      </c>
      <c r="C190" s="104"/>
      <c r="D190" s="104"/>
    </row>
    <row r="191" spans="1:6" outlineLevel="1" x14ac:dyDescent="0.35">
      <c r="A191" s="5">
        <f t="shared" ref="A191:A202" si="8">A190+1</f>
        <v>3</v>
      </c>
      <c r="B191" s="147" t="str">
        <f t="shared" si="7"/>
        <v>Segment 2</v>
      </c>
      <c r="C191" s="104"/>
      <c r="D191" s="104"/>
    </row>
    <row r="192" spans="1:6" outlineLevel="1" x14ac:dyDescent="0.35">
      <c r="A192" s="5">
        <f t="shared" si="8"/>
        <v>4</v>
      </c>
      <c r="B192" s="147" t="str">
        <f t="shared" si="7"/>
        <v>Segment 3</v>
      </c>
      <c r="C192" s="104"/>
      <c r="D192" s="104"/>
    </row>
    <row r="193" spans="1:6" outlineLevel="1" x14ac:dyDescent="0.35">
      <c r="A193" s="5">
        <f t="shared" si="8"/>
        <v>5</v>
      </c>
      <c r="B193" s="147" t="str">
        <f t="shared" si="7"/>
        <v>Segment 5</v>
      </c>
      <c r="C193" s="104"/>
      <c r="D193" s="104"/>
    </row>
    <row r="194" spans="1:6" outlineLevel="1" x14ac:dyDescent="0.35">
      <c r="A194" s="5">
        <f t="shared" si="8"/>
        <v>6</v>
      </c>
      <c r="B194" s="147" t="str">
        <f t="shared" si="7"/>
        <v>Segment 6</v>
      </c>
      <c r="C194" s="104"/>
      <c r="D194" s="104"/>
    </row>
    <row r="195" spans="1:6" outlineLevel="1" x14ac:dyDescent="0.35">
      <c r="A195" s="5">
        <f t="shared" si="8"/>
        <v>7</v>
      </c>
      <c r="B195" s="147" t="str">
        <f t="shared" si="7"/>
        <v>Segment 7</v>
      </c>
      <c r="C195" s="104"/>
      <c r="D195" s="104"/>
    </row>
    <row r="196" spans="1:6" outlineLevel="1" x14ac:dyDescent="0.35">
      <c r="A196" s="5">
        <f t="shared" si="8"/>
        <v>8</v>
      </c>
      <c r="B196" s="147" t="str">
        <f t="shared" si="7"/>
        <v>Segment 8</v>
      </c>
      <c r="C196" s="104"/>
      <c r="D196" s="104"/>
    </row>
    <row r="197" spans="1:6" outlineLevel="1" x14ac:dyDescent="0.35">
      <c r="A197" s="5">
        <f t="shared" si="8"/>
        <v>9</v>
      </c>
      <c r="B197" s="147" t="str">
        <f t="shared" si="7"/>
        <v>Segment 9</v>
      </c>
      <c r="C197" s="104"/>
      <c r="D197" s="104"/>
    </row>
    <row r="198" spans="1:6" outlineLevel="1" x14ac:dyDescent="0.35">
      <c r="A198" s="5">
        <f t="shared" si="8"/>
        <v>10</v>
      </c>
      <c r="B198" s="147" t="str">
        <f t="shared" si="7"/>
        <v>Segment 10</v>
      </c>
      <c r="C198" s="104"/>
      <c r="D198" s="104"/>
    </row>
    <row r="199" spans="1:6" outlineLevel="1" x14ac:dyDescent="0.35">
      <c r="A199" s="5">
        <f t="shared" si="8"/>
        <v>11</v>
      </c>
      <c r="B199" s="147" t="str">
        <f t="shared" si="7"/>
        <v>Segment 11</v>
      </c>
      <c r="C199" s="104"/>
      <c r="D199" s="104"/>
    </row>
    <row r="200" spans="1:6" outlineLevel="1" x14ac:dyDescent="0.35">
      <c r="A200" s="5">
        <f t="shared" si="8"/>
        <v>12</v>
      </c>
      <c r="B200" s="147" t="str">
        <f t="shared" si="7"/>
        <v>Segment 12</v>
      </c>
      <c r="C200" s="104"/>
      <c r="D200" s="104"/>
    </row>
    <row r="201" spans="1:6" outlineLevel="1" x14ac:dyDescent="0.35">
      <c r="A201" s="5">
        <f t="shared" si="8"/>
        <v>13</v>
      </c>
      <c r="B201" s="147" t="str">
        <f t="shared" si="7"/>
        <v>Segment 13</v>
      </c>
      <c r="C201" s="104"/>
      <c r="D201" s="104"/>
    </row>
    <row r="202" spans="1:6" outlineLevel="1" x14ac:dyDescent="0.35">
      <c r="A202" s="5">
        <f t="shared" si="8"/>
        <v>14</v>
      </c>
      <c r="B202" s="147" t="str">
        <f t="shared" si="7"/>
        <v>Segment 14</v>
      </c>
      <c r="C202" s="104"/>
      <c r="D202" s="104"/>
    </row>
    <row r="203" spans="1:6" outlineLevel="1" x14ac:dyDescent="0.35">
      <c r="C203" s="16"/>
      <c r="D203" s="16"/>
      <c r="E203" s="5" t="s">
        <v>253</v>
      </c>
      <c r="F203" s="5" t="s">
        <v>280</v>
      </c>
    </row>
    <row r="204" spans="1:6" outlineLevel="1" x14ac:dyDescent="0.35">
      <c r="C204" s="109">
        <f>SUM(C189:C202)</f>
        <v>0</v>
      </c>
      <c r="D204" s="109">
        <f>SUM(D189:D202)</f>
        <v>0</v>
      </c>
      <c r="E204" s="5" t="str">
        <f>IF(C204=C187,"Seg Analysis OK","Seg Analysis Error")</f>
        <v>Seg Analysis OK</v>
      </c>
      <c r="F204" s="5" t="str">
        <f>IF(D204=D187,"Seg Analysis OK","Seg Analysis Error")</f>
        <v>Seg Analysis OK</v>
      </c>
    </row>
    <row r="205" spans="1:6" outlineLevel="1" x14ac:dyDescent="0.35">
      <c r="C205" s="16"/>
      <c r="D205" s="16"/>
    </row>
    <row r="206" spans="1:6" x14ac:dyDescent="0.35">
      <c r="C206" s="148" t="str">
        <f>C185</f>
        <v>2019/20</v>
      </c>
      <c r="D206" s="148" t="str">
        <f>D185</f>
        <v>2018/19</v>
      </c>
    </row>
    <row r="207" spans="1:6" x14ac:dyDescent="0.35">
      <c r="B207" s="5"/>
      <c r="C207" s="148" t="str">
        <f>C186</f>
        <v>£</v>
      </c>
      <c r="D207" s="148" t="str">
        <f>D186</f>
        <v>£</v>
      </c>
    </row>
    <row r="208" spans="1:6" x14ac:dyDescent="0.35">
      <c r="A208" s="5">
        <v>3</v>
      </c>
      <c r="B208" s="149" t="s">
        <v>161</v>
      </c>
      <c r="C208" s="104"/>
      <c r="D208" s="104"/>
    </row>
    <row r="209" spans="1:6" outlineLevel="1" x14ac:dyDescent="0.35">
      <c r="B209" s="2" t="s">
        <v>274</v>
      </c>
      <c r="C209" s="16"/>
      <c r="D209" s="16"/>
    </row>
    <row r="210" spans="1:6" outlineLevel="1" x14ac:dyDescent="0.35">
      <c r="A210" s="5">
        <v>1</v>
      </c>
      <c r="B210" s="147" t="str">
        <f>B189</f>
        <v>Segment 1</v>
      </c>
      <c r="C210" s="104">
        <v>0</v>
      </c>
      <c r="D210" s="104"/>
    </row>
    <row r="211" spans="1:6" outlineLevel="1" x14ac:dyDescent="0.35">
      <c r="A211" s="5">
        <f>A210+1</f>
        <v>2</v>
      </c>
      <c r="B211" s="147" t="str">
        <f t="shared" ref="B211:B223" si="9">B190</f>
        <v>Segment 2</v>
      </c>
      <c r="C211" s="104"/>
      <c r="D211" s="104"/>
    </row>
    <row r="212" spans="1:6" outlineLevel="1" x14ac:dyDescent="0.35">
      <c r="A212" s="5">
        <f t="shared" ref="A212:A223" si="10">A211+1</f>
        <v>3</v>
      </c>
      <c r="B212" s="147" t="str">
        <f t="shared" si="9"/>
        <v>Segment 2</v>
      </c>
      <c r="C212" s="104"/>
      <c r="D212" s="104"/>
    </row>
    <row r="213" spans="1:6" outlineLevel="1" x14ac:dyDescent="0.35">
      <c r="A213" s="5">
        <f t="shared" si="10"/>
        <v>4</v>
      </c>
      <c r="B213" s="147" t="str">
        <f t="shared" si="9"/>
        <v>Segment 3</v>
      </c>
      <c r="C213" s="104"/>
      <c r="D213" s="104"/>
    </row>
    <row r="214" spans="1:6" outlineLevel="1" x14ac:dyDescent="0.35">
      <c r="A214" s="5">
        <f t="shared" si="10"/>
        <v>5</v>
      </c>
      <c r="B214" s="147" t="str">
        <f t="shared" si="9"/>
        <v>Segment 5</v>
      </c>
      <c r="C214" s="104"/>
      <c r="D214" s="104"/>
    </row>
    <row r="215" spans="1:6" outlineLevel="1" x14ac:dyDescent="0.35">
      <c r="A215" s="5">
        <f t="shared" si="10"/>
        <v>6</v>
      </c>
      <c r="B215" s="147" t="str">
        <f t="shared" si="9"/>
        <v>Segment 6</v>
      </c>
      <c r="C215" s="104"/>
      <c r="D215" s="104"/>
    </row>
    <row r="216" spans="1:6" outlineLevel="1" x14ac:dyDescent="0.35">
      <c r="A216" s="5">
        <f t="shared" si="10"/>
        <v>7</v>
      </c>
      <c r="B216" s="147" t="str">
        <f t="shared" si="9"/>
        <v>Segment 7</v>
      </c>
      <c r="C216" s="104"/>
      <c r="D216" s="104"/>
    </row>
    <row r="217" spans="1:6" outlineLevel="1" x14ac:dyDescent="0.35">
      <c r="A217" s="5">
        <f t="shared" si="10"/>
        <v>8</v>
      </c>
      <c r="B217" s="147" t="str">
        <f t="shared" si="9"/>
        <v>Segment 8</v>
      </c>
      <c r="C217" s="104"/>
      <c r="D217" s="104"/>
    </row>
    <row r="218" spans="1:6" outlineLevel="1" x14ac:dyDescent="0.35">
      <c r="A218" s="5">
        <f t="shared" si="10"/>
        <v>9</v>
      </c>
      <c r="B218" s="147" t="str">
        <f t="shared" si="9"/>
        <v>Segment 9</v>
      </c>
      <c r="C218" s="104"/>
      <c r="D218" s="104"/>
    </row>
    <row r="219" spans="1:6" outlineLevel="1" x14ac:dyDescent="0.35">
      <c r="A219" s="5">
        <f t="shared" si="10"/>
        <v>10</v>
      </c>
      <c r="B219" s="147" t="str">
        <f t="shared" si="9"/>
        <v>Segment 10</v>
      </c>
      <c r="C219" s="104"/>
      <c r="D219" s="104"/>
    </row>
    <row r="220" spans="1:6" outlineLevel="1" x14ac:dyDescent="0.35">
      <c r="A220" s="5">
        <f t="shared" si="10"/>
        <v>11</v>
      </c>
      <c r="B220" s="147" t="str">
        <f t="shared" si="9"/>
        <v>Segment 11</v>
      </c>
      <c r="C220" s="104"/>
      <c r="D220" s="104"/>
    </row>
    <row r="221" spans="1:6" outlineLevel="1" x14ac:dyDescent="0.35">
      <c r="A221" s="5">
        <f t="shared" si="10"/>
        <v>12</v>
      </c>
      <c r="B221" s="147" t="str">
        <f t="shared" si="9"/>
        <v>Segment 12</v>
      </c>
      <c r="C221" s="104"/>
      <c r="D221" s="104"/>
    </row>
    <row r="222" spans="1:6" outlineLevel="1" x14ac:dyDescent="0.35">
      <c r="A222" s="5">
        <f t="shared" si="10"/>
        <v>13</v>
      </c>
      <c r="B222" s="147" t="str">
        <f t="shared" si="9"/>
        <v>Segment 13</v>
      </c>
      <c r="C222" s="104"/>
      <c r="D222" s="104"/>
    </row>
    <row r="223" spans="1:6" outlineLevel="1" x14ac:dyDescent="0.35">
      <c r="A223" s="5">
        <f t="shared" si="10"/>
        <v>14</v>
      </c>
      <c r="B223" s="147" t="str">
        <f t="shared" si="9"/>
        <v>Segment 14</v>
      </c>
      <c r="C223" s="104"/>
      <c r="D223" s="104"/>
    </row>
    <row r="224" spans="1:6" outlineLevel="1" x14ac:dyDescent="0.35">
      <c r="C224" s="16"/>
      <c r="D224" s="16"/>
      <c r="E224" s="5" t="s">
        <v>253</v>
      </c>
      <c r="F224" s="5" t="s">
        <v>280</v>
      </c>
    </row>
    <row r="225" spans="1:6" outlineLevel="1" x14ac:dyDescent="0.35">
      <c r="C225" s="109">
        <f>SUM(C210:C223)</f>
        <v>0</v>
      </c>
      <c r="D225" s="109">
        <f>SUM(D210:D223)</f>
        <v>0</v>
      </c>
      <c r="E225" s="5" t="str">
        <f>IF(C225=C208,"Seg Analysis OK","Seg Analysis Error")</f>
        <v>Seg Analysis OK</v>
      </c>
      <c r="F225" s="5" t="str">
        <f>IF(D225=D208,"Seg Analysis OK","Seg Analysis Error")</f>
        <v>Seg Analysis OK</v>
      </c>
    </row>
    <row r="226" spans="1:6" outlineLevel="1" x14ac:dyDescent="0.35">
      <c r="C226" s="16"/>
      <c r="D226" s="16"/>
    </row>
    <row r="227" spans="1:6" x14ac:dyDescent="0.35">
      <c r="C227" s="148" t="str">
        <f>C206</f>
        <v>2019/20</v>
      </c>
      <c r="D227" s="148" t="str">
        <f>D206</f>
        <v>2018/19</v>
      </c>
    </row>
    <row r="228" spans="1:6" x14ac:dyDescent="0.35">
      <c r="B228" s="5"/>
      <c r="C228" s="148" t="str">
        <f>C207</f>
        <v>£</v>
      </c>
      <c r="D228" s="148" t="str">
        <f>D207</f>
        <v>£</v>
      </c>
    </row>
    <row r="229" spans="1:6" x14ac:dyDescent="0.35">
      <c r="A229" s="5">
        <v>4</v>
      </c>
      <c r="B229" s="149" t="s">
        <v>162</v>
      </c>
      <c r="C229" s="107"/>
      <c r="D229" s="107"/>
    </row>
    <row r="230" spans="1:6" outlineLevel="1" x14ac:dyDescent="0.35">
      <c r="B230" s="2" t="s">
        <v>274</v>
      </c>
      <c r="C230" s="16"/>
      <c r="D230" s="16"/>
    </row>
    <row r="231" spans="1:6" outlineLevel="1" x14ac:dyDescent="0.35">
      <c r="A231" s="5">
        <v>1</v>
      </c>
      <c r="B231" s="147" t="str">
        <f>B210</f>
        <v>Segment 1</v>
      </c>
      <c r="C231" s="104"/>
      <c r="D231" s="104"/>
    </row>
    <row r="232" spans="1:6" outlineLevel="1" x14ac:dyDescent="0.35">
      <c r="A232" s="5">
        <f>A231+1</f>
        <v>2</v>
      </c>
      <c r="B232" s="147" t="str">
        <f t="shared" ref="B232:B244" si="11">B211</f>
        <v>Segment 2</v>
      </c>
      <c r="C232" s="104"/>
      <c r="D232" s="104"/>
    </row>
    <row r="233" spans="1:6" outlineLevel="1" x14ac:dyDescent="0.35">
      <c r="A233" s="5">
        <f t="shared" ref="A233:A244" si="12">A232+1</f>
        <v>3</v>
      </c>
      <c r="B233" s="147" t="str">
        <f t="shared" si="11"/>
        <v>Segment 2</v>
      </c>
      <c r="C233" s="104"/>
      <c r="D233" s="104"/>
    </row>
    <row r="234" spans="1:6" outlineLevel="1" x14ac:dyDescent="0.35">
      <c r="A234" s="5">
        <f t="shared" si="12"/>
        <v>4</v>
      </c>
      <c r="B234" s="147" t="str">
        <f t="shared" si="11"/>
        <v>Segment 3</v>
      </c>
      <c r="C234" s="104"/>
      <c r="D234" s="104"/>
    </row>
    <row r="235" spans="1:6" outlineLevel="1" x14ac:dyDescent="0.35">
      <c r="A235" s="5">
        <f t="shared" si="12"/>
        <v>5</v>
      </c>
      <c r="B235" s="147" t="str">
        <f t="shared" si="11"/>
        <v>Segment 5</v>
      </c>
      <c r="C235" s="104"/>
      <c r="D235" s="104"/>
    </row>
    <row r="236" spans="1:6" outlineLevel="1" x14ac:dyDescent="0.35">
      <c r="A236" s="5">
        <f t="shared" si="12"/>
        <v>6</v>
      </c>
      <c r="B236" s="147" t="str">
        <f t="shared" si="11"/>
        <v>Segment 6</v>
      </c>
      <c r="C236" s="104"/>
      <c r="D236" s="104"/>
    </row>
    <row r="237" spans="1:6" outlineLevel="1" x14ac:dyDescent="0.35">
      <c r="A237" s="5">
        <f t="shared" si="12"/>
        <v>7</v>
      </c>
      <c r="B237" s="147" t="str">
        <f t="shared" si="11"/>
        <v>Segment 7</v>
      </c>
      <c r="C237" s="104"/>
      <c r="D237" s="104"/>
    </row>
    <row r="238" spans="1:6" outlineLevel="1" x14ac:dyDescent="0.35">
      <c r="A238" s="5">
        <f t="shared" si="12"/>
        <v>8</v>
      </c>
      <c r="B238" s="147" t="str">
        <f t="shared" si="11"/>
        <v>Segment 8</v>
      </c>
      <c r="C238" s="104"/>
      <c r="D238" s="104"/>
    </row>
    <row r="239" spans="1:6" outlineLevel="1" x14ac:dyDescent="0.35">
      <c r="A239" s="5">
        <f t="shared" si="12"/>
        <v>9</v>
      </c>
      <c r="B239" s="147" t="str">
        <f t="shared" si="11"/>
        <v>Segment 9</v>
      </c>
      <c r="C239" s="104"/>
      <c r="D239" s="104"/>
    </row>
    <row r="240" spans="1:6" outlineLevel="1" x14ac:dyDescent="0.35">
      <c r="A240" s="5">
        <f t="shared" si="12"/>
        <v>10</v>
      </c>
      <c r="B240" s="147" t="str">
        <f t="shared" si="11"/>
        <v>Segment 10</v>
      </c>
      <c r="C240" s="104"/>
      <c r="D240" s="104"/>
    </row>
    <row r="241" spans="1:6" outlineLevel="1" x14ac:dyDescent="0.35">
      <c r="A241" s="5">
        <f t="shared" si="12"/>
        <v>11</v>
      </c>
      <c r="B241" s="147" t="str">
        <f t="shared" si="11"/>
        <v>Segment 11</v>
      </c>
      <c r="C241" s="104"/>
      <c r="D241" s="104"/>
    </row>
    <row r="242" spans="1:6" outlineLevel="1" x14ac:dyDescent="0.35">
      <c r="A242" s="5">
        <f t="shared" si="12"/>
        <v>12</v>
      </c>
      <c r="B242" s="147" t="str">
        <f t="shared" si="11"/>
        <v>Segment 12</v>
      </c>
      <c r="C242" s="104"/>
      <c r="D242" s="104"/>
    </row>
    <row r="243" spans="1:6" outlineLevel="1" x14ac:dyDescent="0.35">
      <c r="A243" s="5">
        <f t="shared" si="12"/>
        <v>13</v>
      </c>
      <c r="B243" s="147" t="str">
        <f t="shared" si="11"/>
        <v>Segment 13</v>
      </c>
      <c r="C243" s="104"/>
      <c r="D243" s="104"/>
    </row>
    <row r="244" spans="1:6" outlineLevel="1" x14ac:dyDescent="0.35">
      <c r="A244" s="5">
        <f t="shared" si="12"/>
        <v>14</v>
      </c>
      <c r="B244" s="147" t="str">
        <f t="shared" si="11"/>
        <v>Segment 14</v>
      </c>
      <c r="C244" s="104"/>
      <c r="D244" s="104"/>
    </row>
    <row r="245" spans="1:6" outlineLevel="1" x14ac:dyDescent="0.35">
      <c r="C245" s="16"/>
      <c r="D245" s="16"/>
      <c r="E245" s="5" t="s">
        <v>253</v>
      </c>
      <c r="F245" s="5" t="s">
        <v>280</v>
      </c>
    </row>
    <row r="246" spans="1:6" outlineLevel="1" x14ac:dyDescent="0.35">
      <c r="C246" s="109">
        <f>SUM(C231:C244)</f>
        <v>0</v>
      </c>
      <c r="D246" s="109">
        <f>SUM(D231:D244)</f>
        <v>0</v>
      </c>
      <c r="E246" s="5" t="str">
        <f>IF(C246=C229,"Seg Analysis OK","Seg Analysis Error")</f>
        <v>Seg Analysis OK</v>
      </c>
      <c r="F246" s="5" t="str">
        <f>IF(D246=D229,"Seg Analysis OK","Seg Analysis Error")</f>
        <v>Seg Analysis OK</v>
      </c>
    </row>
    <row r="247" spans="1:6" outlineLevel="1" x14ac:dyDescent="0.35">
      <c r="C247" s="16"/>
      <c r="D247" s="16"/>
    </row>
    <row r="248" spans="1:6" x14ac:dyDescent="0.35">
      <c r="C248" s="148" t="str">
        <f>C227</f>
        <v>2019/20</v>
      </c>
      <c r="D248" s="148" t="str">
        <f>D227</f>
        <v>2018/19</v>
      </c>
    </row>
    <row r="249" spans="1:6" x14ac:dyDescent="0.35">
      <c r="B249" s="5"/>
      <c r="C249" s="148" t="str">
        <f>C228</f>
        <v>£</v>
      </c>
      <c r="D249" s="148" t="str">
        <f>D228</f>
        <v>£</v>
      </c>
    </row>
    <row r="250" spans="1:6" x14ac:dyDescent="0.35">
      <c r="A250" s="5">
        <v>5</v>
      </c>
      <c r="B250" s="149" t="s">
        <v>302</v>
      </c>
      <c r="C250" s="104"/>
      <c r="D250" s="104"/>
    </row>
    <row r="251" spans="1:6" outlineLevel="1" x14ac:dyDescent="0.35">
      <c r="B251" s="2" t="s">
        <v>274</v>
      </c>
      <c r="C251" s="16"/>
      <c r="D251" s="16"/>
    </row>
    <row r="252" spans="1:6" outlineLevel="1" x14ac:dyDescent="0.35">
      <c r="A252" s="5">
        <v>1</v>
      </c>
      <c r="B252" s="147" t="str">
        <f>B231</f>
        <v>Segment 1</v>
      </c>
      <c r="C252" s="104"/>
      <c r="D252" s="104"/>
    </row>
    <row r="253" spans="1:6" outlineLevel="1" x14ac:dyDescent="0.35">
      <c r="A253" s="5">
        <f>A252+1</f>
        <v>2</v>
      </c>
      <c r="B253" s="147" t="str">
        <f t="shared" ref="B253:B265" si="13">B232</f>
        <v>Segment 2</v>
      </c>
      <c r="C253" s="104"/>
      <c r="D253" s="104"/>
    </row>
    <row r="254" spans="1:6" outlineLevel="1" x14ac:dyDescent="0.35">
      <c r="A254" s="5">
        <f t="shared" ref="A254:A265" si="14">A253+1</f>
        <v>3</v>
      </c>
      <c r="B254" s="147" t="str">
        <f t="shared" si="13"/>
        <v>Segment 2</v>
      </c>
      <c r="C254" s="104"/>
      <c r="D254" s="104"/>
    </row>
    <row r="255" spans="1:6" outlineLevel="1" x14ac:dyDescent="0.35">
      <c r="A255" s="5">
        <f t="shared" si="14"/>
        <v>4</v>
      </c>
      <c r="B255" s="147" t="str">
        <f t="shared" si="13"/>
        <v>Segment 3</v>
      </c>
      <c r="C255" s="104"/>
      <c r="D255" s="104"/>
    </row>
    <row r="256" spans="1:6" outlineLevel="1" x14ac:dyDescent="0.35">
      <c r="A256" s="5">
        <f t="shared" si="14"/>
        <v>5</v>
      </c>
      <c r="B256" s="147" t="str">
        <f t="shared" si="13"/>
        <v>Segment 5</v>
      </c>
      <c r="C256" s="104"/>
      <c r="D256" s="104"/>
    </row>
    <row r="257" spans="1:6" outlineLevel="1" x14ac:dyDescent="0.35">
      <c r="A257" s="5">
        <f t="shared" si="14"/>
        <v>6</v>
      </c>
      <c r="B257" s="147" t="str">
        <f t="shared" si="13"/>
        <v>Segment 6</v>
      </c>
      <c r="C257" s="104"/>
      <c r="D257" s="104"/>
    </row>
    <row r="258" spans="1:6" outlineLevel="1" x14ac:dyDescent="0.35">
      <c r="A258" s="5">
        <f t="shared" si="14"/>
        <v>7</v>
      </c>
      <c r="B258" s="147" t="str">
        <f t="shared" si="13"/>
        <v>Segment 7</v>
      </c>
      <c r="C258" s="104"/>
      <c r="D258" s="104"/>
    </row>
    <row r="259" spans="1:6" outlineLevel="1" x14ac:dyDescent="0.35">
      <c r="A259" s="5">
        <f t="shared" si="14"/>
        <v>8</v>
      </c>
      <c r="B259" s="147" t="str">
        <f t="shared" si="13"/>
        <v>Segment 8</v>
      </c>
      <c r="C259" s="104"/>
      <c r="D259" s="104"/>
    </row>
    <row r="260" spans="1:6" outlineLevel="1" x14ac:dyDescent="0.35">
      <c r="A260" s="5">
        <f t="shared" si="14"/>
        <v>9</v>
      </c>
      <c r="B260" s="147" t="str">
        <f t="shared" si="13"/>
        <v>Segment 9</v>
      </c>
      <c r="C260" s="104"/>
      <c r="D260" s="104"/>
    </row>
    <row r="261" spans="1:6" outlineLevel="1" x14ac:dyDescent="0.35">
      <c r="A261" s="5">
        <f t="shared" si="14"/>
        <v>10</v>
      </c>
      <c r="B261" s="147" t="str">
        <f t="shared" si="13"/>
        <v>Segment 10</v>
      </c>
      <c r="C261" s="104"/>
      <c r="D261" s="104"/>
    </row>
    <row r="262" spans="1:6" outlineLevel="1" x14ac:dyDescent="0.35">
      <c r="A262" s="5">
        <f t="shared" si="14"/>
        <v>11</v>
      </c>
      <c r="B262" s="147" t="str">
        <f t="shared" si="13"/>
        <v>Segment 11</v>
      </c>
      <c r="C262" s="104"/>
      <c r="D262" s="104"/>
    </row>
    <row r="263" spans="1:6" outlineLevel="1" x14ac:dyDescent="0.35">
      <c r="A263" s="5">
        <f t="shared" si="14"/>
        <v>12</v>
      </c>
      <c r="B263" s="147" t="str">
        <f t="shared" si="13"/>
        <v>Segment 12</v>
      </c>
      <c r="C263" s="104"/>
      <c r="D263" s="104"/>
    </row>
    <row r="264" spans="1:6" outlineLevel="1" x14ac:dyDescent="0.35">
      <c r="A264" s="5">
        <f t="shared" si="14"/>
        <v>13</v>
      </c>
      <c r="B264" s="147" t="str">
        <f t="shared" si="13"/>
        <v>Segment 13</v>
      </c>
      <c r="C264" s="104"/>
      <c r="D264" s="104"/>
    </row>
    <row r="265" spans="1:6" outlineLevel="1" x14ac:dyDescent="0.35">
      <c r="A265" s="5">
        <f t="shared" si="14"/>
        <v>14</v>
      </c>
      <c r="B265" s="147" t="str">
        <f t="shared" si="13"/>
        <v>Segment 14</v>
      </c>
      <c r="C265" s="104"/>
      <c r="D265" s="104"/>
    </row>
    <row r="266" spans="1:6" outlineLevel="1" x14ac:dyDescent="0.35">
      <c r="C266" s="16"/>
      <c r="D266" s="16"/>
      <c r="E266" s="5" t="s">
        <v>253</v>
      </c>
      <c r="F266" s="5" t="s">
        <v>280</v>
      </c>
    </row>
    <row r="267" spans="1:6" outlineLevel="1" x14ac:dyDescent="0.35">
      <c r="C267" s="109">
        <f>SUM(C252:C265)</f>
        <v>0</v>
      </c>
      <c r="D267" s="109">
        <f>SUM(D252:D265)</f>
        <v>0</v>
      </c>
      <c r="E267" s="5" t="str">
        <f>IF(C267=C250,"Seg Analysis OK","Seg Analysis Error")</f>
        <v>Seg Analysis OK</v>
      </c>
      <c r="F267" s="5" t="str">
        <f>IF(D267=D250,"Seg Analysis OK","Seg Analysis Error")</f>
        <v>Seg Analysis OK</v>
      </c>
    </row>
    <row r="268" spans="1:6" outlineLevel="1" x14ac:dyDescent="0.35">
      <c r="C268" s="16"/>
      <c r="D268" s="16"/>
    </row>
    <row r="269" spans="1:6" x14ac:dyDescent="0.35">
      <c r="C269" s="148" t="str">
        <f>C248</f>
        <v>2019/20</v>
      </c>
      <c r="D269" s="148" t="str">
        <f>D248</f>
        <v>2018/19</v>
      </c>
    </row>
    <row r="270" spans="1:6" x14ac:dyDescent="0.35">
      <c r="B270" s="5"/>
      <c r="C270" s="148" t="str">
        <f>C249</f>
        <v>£</v>
      </c>
      <c r="D270" s="148" t="str">
        <f>D249</f>
        <v>£</v>
      </c>
    </row>
    <row r="271" spans="1:6" x14ac:dyDescent="0.35">
      <c r="A271" s="5">
        <v>6</v>
      </c>
      <c r="B271" s="149" t="s">
        <v>163</v>
      </c>
      <c r="C271" s="107"/>
      <c r="D271" s="104"/>
    </row>
    <row r="272" spans="1:6" outlineLevel="1" x14ac:dyDescent="0.35">
      <c r="B272" s="2" t="s">
        <v>274</v>
      </c>
      <c r="C272" s="16"/>
      <c r="D272" s="16"/>
    </row>
    <row r="273" spans="1:6" outlineLevel="1" x14ac:dyDescent="0.35">
      <c r="A273" s="5">
        <v>1</v>
      </c>
      <c r="B273" s="147" t="str">
        <f>B252</f>
        <v>Segment 1</v>
      </c>
      <c r="C273" s="104"/>
      <c r="D273" s="104"/>
    </row>
    <row r="274" spans="1:6" outlineLevel="1" x14ac:dyDescent="0.35">
      <c r="A274" s="5">
        <f>A273+1</f>
        <v>2</v>
      </c>
      <c r="B274" s="147" t="str">
        <f t="shared" ref="B274:B286" si="15">B253</f>
        <v>Segment 2</v>
      </c>
      <c r="C274" s="104"/>
      <c r="D274" s="104"/>
    </row>
    <row r="275" spans="1:6" outlineLevel="1" x14ac:dyDescent="0.35">
      <c r="A275" s="5">
        <f t="shared" ref="A275:A286" si="16">A274+1</f>
        <v>3</v>
      </c>
      <c r="B275" s="147" t="str">
        <f t="shared" si="15"/>
        <v>Segment 2</v>
      </c>
      <c r="C275" s="104"/>
      <c r="D275" s="104"/>
    </row>
    <row r="276" spans="1:6" outlineLevel="1" x14ac:dyDescent="0.35">
      <c r="A276" s="5">
        <f t="shared" si="16"/>
        <v>4</v>
      </c>
      <c r="B276" s="147" t="str">
        <f t="shared" si="15"/>
        <v>Segment 3</v>
      </c>
      <c r="C276" s="104"/>
      <c r="D276" s="104"/>
    </row>
    <row r="277" spans="1:6" outlineLevel="1" x14ac:dyDescent="0.35">
      <c r="A277" s="5">
        <f t="shared" si="16"/>
        <v>5</v>
      </c>
      <c r="B277" s="147" t="str">
        <f t="shared" si="15"/>
        <v>Segment 5</v>
      </c>
      <c r="C277" s="104"/>
      <c r="D277" s="104"/>
    </row>
    <row r="278" spans="1:6" outlineLevel="1" x14ac:dyDescent="0.35">
      <c r="A278" s="5">
        <f t="shared" si="16"/>
        <v>6</v>
      </c>
      <c r="B278" s="147" t="str">
        <f t="shared" si="15"/>
        <v>Segment 6</v>
      </c>
      <c r="C278" s="104"/>
      <c r="D278" s="104"/>
    </row>
    <row r="279" spans="1:6" outlineLevel="1" x14ac:dyDescent="0.35">
      <c r="A279" s="5">
        <f t="shared" si="16"/>
        <v>7</v>
      </c>
      <c r="B279" s="147" t="str">
        <f t="shared" si="15"/>
        <v>Segment 7</v>
      </c>
      <c r="C279" s="104"/>
      <c r="D279" s="104"/>
    </row>
    <row r="280" spans="1:6" outlineLevel="1" x14ac:dyDescent="0.35">
      <c r="A280" s="5">
        <f t="shared" si="16"/>
        <v>8</v>
      </c>
      <c r="B280" s="147" t="str">
        <f t="shared" si="15"/>
        <v>Segment 8</v>
      </c>
      <c r="C280" s="104"/>
      <c r="D280" s="104"/>
    </row>
    <row r="281" spans="1:6" outlineLevel="1" x14ac:dyDescent="0.35">
      <c r="A281" s="5">
        <f t="shared" si="16"/>
        <v>9</v>
      </c>
      <c r="B281" s="147" t="str">
        <f t="shared" si="15"/>
        <v>Segment 9</v>
      </c>
      <c r="C281" s="104"/>
      <c r="D281" s="104"/>
    </row>
    <row r="282" spans="1:6" outlineLevel="1" x14ac:dyDescent="0.35">
      <c r="A282" s="5">
        <f t="shared" si="16"/>
        <v>10</v>
      </c>
      <c r="B282" s="147" t="str">
        <f t="shared" si="15"/>
        <v>Segment 10</v>
      </c>
      <c r="C282" s="104"/>
      <c r="D282" s="104"/>
    </row>
    <row r="283" spans="1:6" outlineLevel="1" x14ac:dyDescent="0.35">
      <c r="A283" s="5">
        <f t="shared" si="16"/>
        <v>11</v>
      </c>
      <c r="B283" s="147" t="str">
        <f t="shared" si="15"/>
        <v>Segment 11</v>
      </c>
      <c r="C283" s="104"/>
      <c r="D283" s="104"/>
    </row>
    <row r="284" spans="1:6" outlineLevel="1" x14ac:dyDescent="0.35">
      <c r="A284" s="5">
        <f t="shared" si="16"/>
        <v>12</v>
      </c>
      <c r="B284" s="147" t="str">
        <f t="shared" si="15"/>
        <v>Segment 12</v>
      </c>
      <c r="C284" s="104"/>
      <c r="D284" s="104"/>
    </row>
    <row r="285" spans="1:6" outlineLevel="1" x14ac:dyDescent="0.35">
      <c r="A285" s="5">
        <f t="shared" si="16"/>
        <v>13</v>
      </c>
      <c r="B285" s="147" t="str">
        <f t="shared" si="15"/>
        <v>Segment 13</v>
      </c>
      <c r="C285" s="104"/>
      <c r="D285" s="104"/>
    </row>
    <row r="286" spans="1:6" outlineLevel="1" x14ac:dyDescent="0.35">
      <c r="A286" s="5">
        <f t="shared" si="16"/>
        <v>14</v>
      </c>
      <c r="B286" s="147" t="str">
        <f t="shared" si="15"/>
        <v>Segment 14</v>
      </c>
      <c r="C286" s="104"/>
      <c r="D286" s="104"/>
    </row>
    <row r="287" spans="1:6" outlineLevel="1" x14ac:dyDescent="0.35">
      <c r="C287" s="16"/>
      <c r="D287" s="16"/>
      <c r="E287" s="5" t="s">
        <v>253</v>
      </c>
      <c r="F287" s="5" t="s">
        <v>280</v>
      </c>
    </row>
    <row r="288" spans="1:6" outlineLevel="1" x14ac:dyDescent="0.35">
      <c r="C288" s="109">
        <f>SUM(C273:C286)</f>
        <v>0</v>
      </c>
      <c r="D288" s="109">
        <f>SUM(D273:D286)</f>
        <v>0</v>
      </c>
      <c r="E288" s="5" t="str">
        <f>IF(C288=C271,"Seg Analysis OK","Seg Analysis Error")</f>
        <v>Seg Analysis OK</v>
      </c>
      <c r="F288" s="5" t="str">
        <f>IF(D288=D271,"Seg Analysis OK","Seg Analysis Error")</f>
        <v>Seg Analysis OK</v>
      </c>
    </row>
    <row r="289" spans="1:4" outlineLevel="1" x14ac:dyDescent="0.35">
      <c r="C289" s="16"/>
      <c r="D289" s="16"/>
    </row>
    <row r="290" spans="1:4" x14ac:dyDescent="0.35">
      <c r="C290" s="148" t="str">
        <f>C269</f>
        <v>2019/20</v>
      </c>
      <c r="D290" s="148" t="str">
        <f>D269</f>
        <v>2018/19</v>
      </c>
    </row>
    <row r="291" spans="1:4" x14ac:dyDescent="0.35">
      <c r="B291" s="5"/>
      <c r="C291" s="148" t="str">
        <f>C270</f>
        <v>£</v>
      </c>
      <c r="D291" s="148" t="str">
        <f>D270</f>
        <v>£</v>
      </c>
    </row>
    <row r="292" spans="1:4" x14ac:dyDescent="0.35">
      <c r="A292" s="5">
        <v>7</v>
      </c>
      <c r="B292" s="149" t="s">
        <v>302</v>
      </c>
      <c r="C292" s="104"/>
      <c r="D292" s="104"/>
    </row>
    <row r="293" spans="1:4" outlineLevel="1" x14ac:dyDescent="0.35">
      <c r="B293" s="2" t="s">
        <v>274</v>
      </c>
      <c r="C293" s="16"/>
      <c r="D293" s="16"/>
    </row>
    <row r="294" spans="1:4" outlineLevel="1" x14ac:dyDescent="0.35">
      <c r="A294" s="5">
        <v>1</v>
      </c>
      <c r="B294" s="147" t="str">
        <f>B273</f>
        <v>Segment 1</v>
      </c>
      <c r="C294" s="104"/>
      <c r="D294" s="104"/>
    </row>
    <row r="295" spans="1:4" outlineLevel="1" x14ac:dyDescent="0.35">
      <c r="A295" s="5">
        <f>A294+1</f>
        <v>2</v>
      </c>
      <c r="B295" s="147" t="str">
        <f t="shared" ref="B295:B307" si="17">B274</f>
        <v>Segment 2</v>
      </c>
      <c r="C295" s="104"/>
      <c r="D295" s="104"/>
    </row>
    <row r="296" spans="1:4" outlineLevel="1" x14ac:dyDescent="0.35">
      <c r="A296" s="5">
        <f t="shared" ref="A296:A307" si="18">A295+1</f>
        <v>3</v>
      </c>
      <c r="B296" s="147" t="str">
        <f t="shared" si="17"/>
        <v>Segment 2</v>
      </c>
      <c r="C296" s="104"/>
      <c r="D296" s="104"/>
    </row>
    <row r="297" spans="1:4" outlineLevel="1" x14ac:dyDescent="0.35">
      <c r="A297" s="5">
        <f t="shared" si="18"/>
        <v>4</v>
      </c>
      <c r="B297" s="147" t="str">
        <f t="shared" si="17"/>
        <v>Segment 3</v>
      </c>
      <c r="C297" s="104"/>
      <c r="D297" s="104"/>
    </row>
    <row r="298" spans="1:4" outlineLevel="1" x14ac:dyDescent="0.35">
      <c r="A298" s="5">
        <f t="shared" si="18"/>
        <v>5</v>
      </c>
      <c r="B298" s="147" t="str">
        <f t="shared" si="17"/>
        <v>Segment 5</v>
      </c>
      <c r="C298" s="104"/>
      <c r="D298" s="104"/>
    </row>
    <row r="299" spans="1:4" outlineLevel="1" x14ac:dyDescent="0.35">
      <c r="A299" s="5">
        <f t="shared" si="18"/>
        <v>6</v>
      </c>
      <c r="B299" s="147" t="str">
        <f t="shared" si="17"/>
        <v>Segment 6</v>
      </c>
      <c r="C299" s="104"/>
      <c r="D299" s="104"/>
    </row>
    <row r="300" spans="1:4" outlineLevel="1" x14ac:dyDescent="0.35">
      <c r="A300" s="5">
        <f t="shared" si="18"/>
        <v>7</v>
      </c>
      <c r="B300" s="147" t="str">
        <f t="shared" si="17"/>
        <v>Segment 7</v>
      </c>
      <c r="C300" s="104"/>
      <c r="D300" s="104"/>
    </row>
    <row r="301" spans="1:4" outlineLevel="1" x14ac:dyDescent="0.35">
      <c r="A301" s="5">
        <f t="shared" si="18"/>
        <v>8</v>
      </c>
      <c r="B301" s="147" t="str">
        <f t="shared" si="17"/>
        <v>Segment 8</v>
      </c>
      <c r="C301" s="104"/>
      <c r="D301" s="104"/>
    </row>
    <row r="302" spans="1:4" outlineLevel="1" x14ac:dyDescent="0.35">
      <c r="A302" s="5">
        <f t="shared" si="18"/>
        <v>9</v>
      </c>
      <c r="B302" s="147" t="str">
        <f t="shared" si="17"/>
        <v>Segment 9</v>
      </c>
      <c r="C302" s="104"/>
      <c r="D302" s="104"/>
    </row>
    <row r="303" spans="1:4" outlineLevel="1" x14ac:dyDescent="0.35">
      <c r="A303" s="5">
        <f t="shared" si="18"/>
        <v>10</v>
      </c>
      <c r="B303" s="147" t="str">
        <f t="shared" si="17"/>
        <v>Segment 10</v>
      </c>
      <c r="C303" s="104"/>
      <c r="D303" s="104"/>
    </row>
    <row r="304" spans="1:4" outlineLevel="1" x14ac:dyDescent="0.35">
      <c r="A304" s="5">
        <f t="shared" si="18"/>
        <v>11</v>
      </c>
      <c r="B304" s="147" t="str">
        <f t="shared" si="17"/>
        <v>Segment 11</v>
      </c>
      <c r="C304" s="104"/>
      <c r="D304" s="104"/>
    </row>
    <row r="305" spans="1:6" outlineLevel="1" x14ac:dyDescent="0.35">
      <c r="A305" s="5">
        <f t="shared" si="18"/>
        <v>12</v>
      </c>
      <c r="B305" s="147" t="str">
        <f t="shared" si="17"/>
        <v>Segment 12</v>
      </c>
      <c r="C305" s="104"/>
      <c r="D305" s="104"/>
    </row>
    <row r="306" spans="1:6" outlineLevel="1" x14ac:dyDescent="0.35">
      <c r="A306" s="5">
        <f t="shared" si="18"/>
        <v>13</v>
      </c>
      <c r="B306" s="147" t="str">
        <f t="shared" si="17"/>
        <v>Segment 13</v>
      </c>
      <c r="C306" s="104"/>
      <c r="D306" s="104"/>
    </row>
    <row r="307" spans="1:6" outlineLevel="1" x14ac:dyDescent="0.35">
      <c r="A307" s="5">
        <f t="shared" si="18"/>
        <v>14</v>
      </c>
      <c r="B307" s="147" t="str">
        <f t="shared" si="17"/>
        <v>Segment 14</v>
      </c>
      <c r="C307" s="104"/>
      <c r="D307" s="104"/>
    </row>
    <row r="308" spans="1:6" outlineLevel="1" x14ac:dyDescent="0.35">
      <c r="C308" s="16"/>
      <c r="D308" s="16"/>
      <c r="E308" s="5" t="s">
        <v>253</v>
      </c>
      <c r="F308" s="5" t="s">
        <v>280</v>
      </c>
    </row>
    <row r="309" spans="1:6" outlineLevel="1" x14ac:dyDescent="0.35">
      <c r="C309" s="109">
        <f>SUM(C294:C307)</f>
        <v>0</v>
      </c>
      <c r="D309" s="109">
        <f>SUM(D294:D307)</f>
        <v>0</v>
      </c>
      <c r="E309" s="5" t="str">
        <f>IF(C309=C292,"Seg Analysis OK","Seg Analysis Error")</f>
        <v>Seg Analysis OK</v>
      </c>
      <c r="F309" s="5" t="str">
        <f>IF(D309=D292,"Seg Analysis OK","Seg Analysis Error")</f>
        <v>Seg Analysis OK</v>
      </c>
    </row>
    <row r="310" spans="1:6" outlineLevel="1" x14ac:dyDescent="0.35">
      <c r="C310" s="16"/>
      <c r="D310" s="16"/>
    </row>
    <row r="311" spans="1:6" x14ac:dyDescent="0.35">
      <c r="C311" s="148" t="str">
        <f>C290</f>
        <v>2019/20</v>
      </c>
      <c r="D311" s="148" t="str">
        <f>D290</f>
        <v>2018/19</v>
      </c>
    </row>
    <row r="312" spans="1:6" x14ac:dyDescent="0.35">
      <c r="B312" s="5"/>
      <c r="C312" s="148" t="str">
        <f>C291</f>
        <v>£</v>
      </c>
      <c r="D312" s="148" t="str">
        <f>D291</f>
        <v>£</v>
      </c>
    </row>
    <row r="313" spans="1:6" x14ac:dyDescent="0.35">
      <c r="A313" s="5">
        <v>8</v>
      </c>
      <c r="B313" s="149" t="s">
        <v>277</v>
      </c>
      <c r="C313" s="104"/>
      <c r="D313" s="104"/>
    </row>
    <row r="314" spans="1:6" ht="12" customHeight="1" outlineLevel="1" x14ac:dyDescent="0.35">
      <c r="B314" s="2" t="s">
        <v>274</v>
      </c>
      <c r="C314" s="16"/>
      <c r="D314" s="16"/>
    </row>
    <row r="315" spans="1:6" outlineLevel="1" x14ac:dyDescent="0.35">
      <c r="A315" s="5">
        <v>1</v>
      </c>
      <c r="B315" s="147" t="str">
        <f>B294</f>
        <v>Segment 1</v>
      </c>
      <c r="C315" s="104"/>
      <c r="D315" s="104"/>
    </row>
    <row r="316" spans="1:6" outlineLevel="1" x14ac:dyDescent="0.35">
      <c r="A316" s="5">
        <f>A315+1</f>
        <v>2</v>
      </c>
      <c r="B316" s="147" t="str">
        <f t="shared" ref="B316:B328" si="19">B295</f>
        <v>Segment 2</v>
      </c>
      <c r="C316" s="104"/>
      <c r="D316" s="104"/>
    </row>
    <row r="317" spans="1:6" outlineLevel="1" x14ac:dyDescent="0.35">
      <c r="A317" s="5">
        <f t="shared" ref="A317:A328" si="20">A316+1</f>
        <v>3</v>
      </c>
      <c r="B317" s="147" t="str">
        <f t="shared" si="19"/>
        <v>Segment 2</v>
      </c>
      <c r="C317" s="104"/>
      <c r="D317" s="104"/>
    </row>
    <row r="318" spans="1:6" outlineLevel="1" x14ac:dyDescent="0.35">
      <c r="A318" s="5">
        <f t="shared" si="20"/>
        <v>4</v>
      </c>
      <c r="B318" s="147" t="str">
        <f t="shared" si="19"/>
        <v>Segment 3</v>
      </c>
      <c r="C318" s="104"/>
      <c r="D318" s="104"/>
    </row>
    <row r="319" spans="1:6" outlineLevel="1" x14ac:dyDescent="0.35">
      <c r="A319" s="5">
        <f t="shared" si="20"/>
        <v>5</v>
      </c>
      <c r="B319" s="147" t="str">
        <f t="shared" si="19"/>
        <v>Segment 5</v>
      </c>
      <c r="C319" s="104"/>
      <c r="D319" s="104"/>
    </row>
    <row r="320" spans="1:6" outlineLevel="1" x14ac:dyDescent="0.35">
      <c r="A320" s="5">
        <f t="shared" si="20"/>
        <v>6</v>
      </c>
      <c r="B320" s="147" t="str">
        <f t="shared" si="19"/>
        <v>Segment 6</v>
      </c>
      <c r="C320" s="104"/>
      <c r="D320" s="104"/>
    </row>
    <row r="321" spans="1:6" outlineLevel="1" x14ac:dyDescent="0.35">
      <c r="A321" s="5">
        <f t="shared" si="20"/>
        <v>7</v>
      </c>
      <c r="B321" s="147" t="str">
        <f t="shared" si="19"/>
        <v>Segment 7</v>
      </c>
      <c r="C321" s="104"/>
      <c r="D321" s="104"/>
    </row>
    <row r="322" spans="1:6" outlineLevel="1" x14ac:dyDescent="0.35">
      <c r="A322" s="5">
        <f t="shared" si="20"/>
        <v>8</v>
      </c>
      <c r="B322" s="147" t="str">
        <f t="shared" si="19"/>
        <v>Segment 8</v>
      </c>
      <c r="C322" s="104"/>
      <c r="D322" s="104"/>
    </row>
    <row r="323" spans="1:6" outlineLevel="1" x14ac:dyDescent="0.35">
      <c r="A323" s="5">
        <f t="shared" si="20"/>
        <v>9</v>
      </c>
      <c r="B323" s="147" t="str">
        <f t="shared" si="19"/>
        <v>Segment 9</v>
      </c>
      <c r="C323" s="104"/>
      <c r="D323" s="104"/>
    </row>
    <row r="324" spans="1:6" outlineLevel="1" x14ac:dyDescent="0.35">
      <c r="A324" s="5">
        <f t="shared" si="20"/>
        <v>10</v>
      </c>
      <c r="B324" s="147" t="str">
        <f t="shared" si="19"/>
        <v>Segment 10</v>
      </c>
      <c r="C324" s="104"/>
      <c r="D324" s="104"/>
    </row>
    <row r="325" spans="1:6" outlineLevel="1" x14ac:dyDescent="0.35">
      <c r="A325" s="5">
        <f t="shared" si="20"/>
        <v>11</v>
      </c>
      <c r="B325" s="147" t="str">
        <f t="shared" si="19"/>
        <v>Segment 11</v>
      </c>
      <c r="C325" s="104"/>
      <c r="D325" s="104"/>
    </row>
    <row r="326" spans="1:6" outlineLevel="1" x14ac:dyDescent="0.35">
      <c r="A326" s="5">
        <f t="shared" si="20"/>
        <v>12</v>
      </c>
      <c r="B326" s="147" t="str">
        <f t="shared" si="19"/>
        <v>Segment 12</v>
      </c>
      <c r="C326" s="104"/>
      <c r="D326" s="104"/>
    </row>
    <row r="327" spans="1:6" outlineLevel="1" x14ac:dyDescent="0.35">
      <c r="A327" s="5">
        <f t="shared" si="20"/>
        <v>13</v>
      </c>
      <c r="B327" s="147" t="str">
        <f t="shared" si="19"/>
        <v>Segment 13</v>
      </c>
      <c r="C327" s="104"/>
      <c r="D327" s="104"/>
    </row>
    <row r="328" spans="1:6" outlineLevel="1" x14ac:dyDescent="0.35">
      <c r="A328" s="5">
        <f t="shared" si="20"/>
        <v>14</v>
      </c>
      <c r="B328" s="147" t="str">
        <f t="shared" si="19"/>
        <v>Segment 14</v>
      </c>
      <c r="C328" s="104"/>
      <c r="D328" s="104"/>
    </row>
    <row r="329" spans="1:6" outlineLevel="1" x14ac:dyDescent="0.35">
      <c r="C329" s="16"/>
      <c r="D329" s="16"/>
      <c r="E329" s="5" t="s">
        <v>253</v>
      </c>
      <c r="F329" s="5" t="s">
        <v>280</v>
      </c>
    </row>
    <row r="330" spans="1:6" outlineLevel="1" x14ac:dyDescent="0.35">
      <c r="C330" s="109">
        <f>SUM(C315:C328)</f>
        <v>0</v>
      </c>
      <c r="D330" s="109">
        <f>SUM(D315:D328)</f>
        <v>0</v>
      </c>
      <c r="E330" s="5" t="str">
        <f>IF(C330=C313,"Seg Analysis OK","Seg Analysis Error")</f>
        <v>Seg Analysis OK</v>
      </c>
      <c r="F330" s="5" t="str">
        <f>IF(D330=D313,"Seg Analysis OK","Seg Analysis Error")</f>
        <v>Seg Analysis OK</v>
      </c>
    </row>
    <row r="331" spans="1:6" outlineLevel="1" x14ac:dyDescent="0.35">
      <c r="C331" s="16"/>
      <c r="D331" s="16"/>
    </row>
    <row r="332" spans="1:6" x14ac:dyDescent="0.35">
      <c r="C332" s="148" t="str">
        <f>C311</f>
        <v>2019/20</v>
      </c>
      <c r="D332" s="148" t="str">
        <f>D311</f>
        <v>2018/19</v>
      </c>
    </row>
    <row r="333" spans="1:6" x14ac:dyDescent="0.35">
      <c r="B333" s="5"/>
      <c r="C333" s="148" t="str">
        <f>C312</f>
        <v>£</v>
      </c>
      <c r="D333" s="148" t="str">
        <f>D312</f>
        <v>£</v>
      </c>
    </row>
    <row r="334" spans="1:6" x14ac:dyDescent="0.35">
      <c r="A334" s="5">
        <v>9</v>
      </c>
      <c r="B334" s="149" t="s">
        <v>278</v>
      </c>
      <c r="C334" s="104"/>
      <c r="D334" s="104"/>
    </row>
    <row r="335" spans="1:6" ht="14.25" customHeight="1" outlineLevel="1" x14ac:dyDescent="0.35">
      <c r="B335" s="2" t="s">
        <v>274</v>
      </c>
      <c r="C335" s="16"/>
      <c r="D335" s="16"/>
    </row>
    <row r="336" spans="1:6" ht="14.25" customHeight="1" outlineLevel="1" x14ac:dyDescent="0.35">
      <c r="A336" s="5">
        <v>1</v>
      </c>
      <c r="B336" s="147" t="str">
        <f>B315</f>
        <v>Segment 1</v>
      </c>
      <c r="C336" s="104"/>
      <c r="D336" s="104"/>
    </row>
    <row r="337" spans="1:6" ht="14.25" customHeight="1" outlineLevel="1" x14ac:dyDescent="0.35">
      <c r="A337" s="5">
        <f>A336+1</f>
        <v>2</v>
      </c>
      <c r="B337" s="147" t="str">
        <f t="shared" ref="B337:B349" si="21">B316</f>
        <v>Segment 2</v>
      </c>
      <c r="C337" s="104"/>
      <c r="D337" s="104"/>
    </row>
    <row r="338" spans="1:6" ht="14.25" customHeight="1" outlineLevel="1" x14ac:dyDescent="0.35">
      <c r="A338" s="5">
        <f t="shared" ref="A338:A349" si="22">A337+1</f>
        <v>3</v>
      </c>
      <c r="B338" s="147" t="str">
        <f t="shared" si="21"/>
        <v>Segment 2</v>
      </c>
      <c r="C338" s="104"/>
      <c r="D338" s="104"/>
    </row>
    <row r="339" spans="1:6" ht="14.25" customHeight="1" outlineLevel="1" x14ac:dyDescent="0.35">
      <c r="A339" s="5">
        <f t="shared" si="22"/>
        <v>4</v>
      </c>
      <c r="B339" s="147" t="str">
        <f t="shared" si="21"/>
        <v>Segment 3</v>
      </c>
      <c r="C339" s="104"/>
      <c r="D339" s="104"/>
    </row>
    <row r="340" spans="1:6" ht="14.25" customHeight="1" outlineLevel="1" x14ac:dyDescent="0.35">
      <c r="A340" s="5">
        <f t="shared" si="22"/>
        <v>5</v>
      </c>
      <c r="B340" s="147" t="str">
        <f t="shared" si="21"/>
        <v>Segment 5</v>
      </c>
      <c r="C340" s="104"/>
      <c r="D340" s="104"/>
    </row>
    <row r="341" spans="1:6" ht="14.25" customHeight="1" outlineLevel="1" x14ac:dyDescent="0.35">
      <c r="A341" s="5">
        <f t="shared" si="22"/>
        <v>6</v>
      </c>
      <c r="B341" s="147" t="str">
        <f t="shared" si="21"/>
        <v>Segment 6</v>
      </c>
      <c r="C341" s="104"/>
      <c r="D341" s="104"/>
    </row>
    <row r="342" spans="1:6" ht="14.25" customHeight="1" outlineLevel="1" x14ac:dyDescent="0.35">
      <c r="A342" s="5">
        <f t="shared" si="22"/>
        <v>7</v>
      </c>
      <c r="B342" s="147" t="str">
        <f t="shared" si="21"/>
        <v>Segment 7</v>
      </c>
      <c r="C342" s="104"/>
      <c r="D342" s="104"/>
    </row>
    <row r="343" spans="1:6" ht="14.25" customHeight="1" outlineLevel="1" x14ac:dyDescent="0.35">
      <c r="A343" s="5">
        <f t="shared" si="22"/>
        <v>8</v>
      </c>
      <c r="B343" s="147" t="str">
        <f t="shared" si="21"/>
        <v>Segment 8</v>
      </c>
      <c r="C343" s="104"/>
      <c r="D343" s="104"/>
    </row>
    <row r="344" spans="1:6" ht="14.25" customHeight="1" outlineLevel="1" x14ac:dyDescent="0.35">
      <c r="A344" s="5">
        <f t="shared" si="22"/>
        <v>9</v>
      </c>
      <c r="B344" s="147" t="str">
        <f t="shared" si="21"/>
        <v>Segment 9</v>
      </c>
      <c r="C344" s="104"/>
      <c r="D344" s="104"/>
    </row>
    <row r="345" spans="1:6" ht="14.25" customHeight="1" outlineLevel="1" x14ac:dyDescent="0.35">
      <c r="A345" s="5">
        <f t="shared" si="22"/>
        <v>10</v>
      </c>
      <c r="B345" s="147" t="str">
        <f t="shared" si="21"/>
        <v>Segment 10</v>
      </c>
      <c r="C345" s="104"/>
      <c r="D345" s="104"/>
    </row>
    <row r="346" spans="1:6" ht="14.25" customHeight="1" outlineLevel="1" x14ac:dyDescent="0.35">
      <c r="A346" s="5">
        <f t="shared" si="22"/>
        <v>11</v>
      </c>
      <c r="B346" s="147" t="str">
        <f t="shared" si="21"/>
        <v>Segment 11</v>
      </c>
      <c r="C346" s="104"/>
      <c r="D346" s="104"/>
    </row>
    <row r="347" spans="1:6" ht="14.25" customHeight="1" outlineLevel="1" x14ac:dyDescent="0.35">
      <c r="A347" s="5">
        <f t="shared" si="22"/>
        <v>12</v>
      </c>
      <c r="B347" s="147" t="str">
        <f t="shared" si="21"/>
        <v>Segment 12</v>
      </c>
      <c r="C347" s="104"/>
      <c r="D347" s="104"/>
    </row>
    <row r="348" spans="1:6" ht="14.25" customHeight="1" outlineLevel="1" x14ac:dyDescent="0.35">
      <c r="A348" s="5">
        <f t="shared" si="22"/>
        <v>13</v>
      </c>
      <c r="B348" s="147" t="str">
        <f t="shared" si="21"/>
        <v>Segment 13</v>
      </c>
      <c r="C348" s="104"/>
      <c r="D348" s="104"/>
    </row>
    <row r="349" spans="1:6" ht="14.25" customHeight="1" outlineLevel="1" x14ac:dyDescent="0.35">
      <c r="A349" s="5">
        <f t="shared" si="22"/>
        <v>14</v>
      </c>
      <c r="B349" s="147" t="str">
        <f t="shared" si="21"/>
        <v>Segment 14</v>
      </c>
      <c r="C349" s="104"/>
      <c r="D349" s="104"/>
    </row>
    <row r="350" spans="1:6" ht="14.25" customHeight="1" outlineLevel="1" x14ac:dyDescent="0.35">
      <c r="C350" s="16"/>
      <c r="D350" s="16"/>
      <c r="E350" s="5" t="s">
        <v>253</v>
      </c>
      <c r="F350" s="5" t="s">
        <v>280</v>
      </c>
    </row>
    <row r="351" spans="1:6" ht="14.25" customHeight="1" outlineLevel="1" x14ac:dyDescent="0.35">
      <c r="C351" s="109">
        <f>SUM(C336:C349)</f>
        <v>0</v>
      </c>
      <c r="D351" s="109">
        <f>SUM(D336:D349)</f>
        <v>0</v>
      </c>
      <c r="E351" s="5" t="str">
        <f>IF(C351=C334,"Seg Analysis OK","Seg Analysis Error")</f>
        <v>Seg Analysis OK</v>
      </c>
      <c r="F351" s="5" t="str">
        <f>IF(D351=D334,"Seg Analysis OK","Seg Analysis Error")</f>
        <v>Seg Analysis OK</v>
      </c>
    </row>
    <row r="352" spans="1:6" outlineLevel="1" x14ac:dyDescent="0.35">
      <c r="C352" s="16"/>
      <c r="D352" s="16"/>
    </row>
    <row r="353" spans="1:4" x14ac:dyDescent="0.35">
      <c r="C353" s="148" t="str">
        <f>C332</f>
        <v>2019/20</v>
      </c>
      <c r="D353" s="148" t="str">
        <f>D332</f>
        <v>2018/19</v>
      </c>
    </row>
    <row r="354" spans="1:4" x14ac:dyDescent="0.35">
      <c r="B354" s="5"/>
      <c r="C354" s="148" t="str">
        <f>C333</f>
        <v>£</v>
      </c>
      <c r="D354" s="148" t="str">
        <f>D333</f>
        <v>£</v>
      </c>
    </row>
    <row r="355" spans="1:4" x14ac:dyDescent="0.35">
      <c r="A355" s="5">
        <v>10</v>
      </c>
      <c r="B355" s="149" t="s">
        <v>279</v>
      </c>
      <c r="C355" s="104"/>
      <c r="D355" s="104"/>
    </row>
    <row r="356" spans="1:4" outlineLevel="1" x14ac:dyDescent="0.35">
      <c r="B356" s="2" t="s">
        <v>274</v>
      </c>
      <c r="C356" s="16"/>
      <c r="D356" s="16"/>
    </row>
    <row r="357" spans="1:4" outlineLevel="1" x14ac:dyDescent="0.35">
      <c r="A357" s="5">
        <v>1</v>
      </c>
      <c r="B357" s="147" t="str">
        <f>B336</f>
        <v>Segment 1</v>
      </c>
      <c r="C357" s="104"/>
      <c r="D357" s="104"/>
    </row>
    <row r="358" spans="1:4" outlineLevel="1" x14ac:dyDescent="0.35">
      <c r="A358" s="5">
        <f>A357+1</f>
        <v>2</v>
      </c>
      <c r="B358" s="147" t="str">
        <f t="shared" ref="B358:B370" si="23">B337</f>
        <v>Segment 2</v>
      </c>
      <c r="C358" s="104"/>
      <c r="D358" s="104"/>
    </row>
    <row r="359" spans="1:4" outlineLevel="1" x14ac:dyDescent="0.35">
      <c r="A359" s="5">
        <f t="shared" ref="A359:A370" si="24">A358+1</f>
        <v>3</v>
      </c>
      <c r="B359" s="147" t="str">
        <f t="shared" si="23"/>
        <v>Segment 2</v>
      </c>
      <c r="C359" s="104"/>
      <c r="D359" s="104"/>
    </row>
    <row r="360" spans="1:4" outlineLevel="1" x14ac:dyDescent="0.35">
      <c r="A360" s="5">
        <f t="shared" si="24"/>
        <v>4</v>
      </c>
      <c r="B360" s="147" t="str">
        <f t="shared" si="23"/>
        <v>Segment 3</v>
      </c>
      <c r="C360" s="104"/>
      <c r="D360" s="104"/>
    </row>
    <row r="361" spans="1:4" outlineLevel="1" x14ac:dyDescent="0.35">
      <c r="A361" s="5">
        <f t="shared" si="24"/>
        <v>5</v>
      </c>
      <c r="B361" s="147" t="str">
        <f t="shared" si="23"/>
        <v>Segment 5</v>
      </c>
      <c r="C361" s="104"/>
      <c r="D361" s="104"/>
    </row>
    <row r="362" spans="1:4" outlineLevel="1" x14ac:dyDescent="0.35">
      <c r="A362" s="5">
        <f t="shared" si="24"/>
        <v>6</v>
      </c>
      <c r="B362" s="147" t="str">
        <f t="shared" si="23"/>
        <v>Segment 6</v>
      </c>
      <c r="C362" s="104"/>
      <c r="D362" s="104"/>
    </row>
    <row r="363" spans="1:4" outlineLevel="1" x14ac:dyDescent="0.35">
      <c r="A363" s="5">
        <f t="shared" si="24"/>
        <v>7</v>
      </c>
      <c r="B363" s="147" t="str">
        <f t="shared" si="23"/>
        <v>Segment 7</v>
      </c>
      <c r="C363" s="104"/>
      <c r="D363" s="104"/>
    </row>
    <row r="364" spans="1:4" outlineLevel="1" x14ac:dyDescent="0.35">
      <c r="A364" s="5">
        <f t="shared" si="24"/>
        <v>8</v>
      </c>
      <c r="B364" s="147" t="str">
        <f t="shared" si="23"/>
        <v>Segment 8</v>
      </c>
      <c r="C364" s="104"/>
      <c r="D364" s="104"/>
    </row>
    <row r="365" spans="1:4" outlineLevel="1" x14ac:dyDescent="0.35">
      <c r="A365" s="5">
        <f t="shared" si="24"/>
        <v>9</v>
      </c>
      <c r="B365" s="147" t="str">
        <f t="shared" si="23"/>
        <v>Segment 9</v>
      </c>
      <c r="C365" s="104"/>
      <c r="D365" s="104"/>
    </row>
    <row r="366" spans="1:4" outlineLevel="1" x14ac:dyDescent="0.35">
      <c r="A366" s="5">
        <f t="shared" si="24"/>
        <v>10</v>
      </c>
      <c r="B366" s="147" t="str">
        <f t="shared" si="23"/>
        <v>Segment 10</v>
      </c>
      <c r="C366" s="104"/>
      <c r="D366" s="104"/>
    </row>
    <row r="367" spans="1:4" outlineLevel="1" x14ac:dyDescent="0.35">
      <c r="A367" s="5">
        <f t="shared" si="24"/>
        <v>11</v>
      </c>
      <c r="B367" s="147" t="str">
        <f t="shared" si="23"/>
        <v>Segment 11</v>
      </c>
      <c r="C367" s="104"/>
      <c r="D367" s="104"/>
    </row>
    <row r="368" spans="1:4" outlineLevel="1" x14ac:dyDescent="0.35">
      <c r="A368" s="5">
        <f t="shared" si="24"/>
        <v>12</v>
      </c>
      <c r="B368" s="147" t="str">
        <f t="shared" si="23"/>
        <v>Segment 12</v>
      </c>
      <c r="C368" s="104"/>
      <c r="D368" s="104"/>
    </row>
    <row r="369" spans="1:6" outlineLevel="1" x14ac:dyDescent="0.35">
      <c r="A369" s="5">
        <f t="shared" si="24"/>
        <v>13</v>
      </c>
      <c r="B369" s="147" t="str">
        <f t="shared" si="23"/>
        <v>Segment 13</v>
      </c>
      <c r="C369" s="104"/>
      <c r="D369" s="104"/>
    </row>
    <row r="370" spans="1:6" outlineLevel="1" x14ac:dyDescent="0.35">
      <c r="A370" s="5">
        <f t="shared" si="24"/>
        <v>14</v>
      </c>
      <c r="B370" s="147" t="str">
        <f t="shared" si="23"/>
        <v>Segment 14</v>
      </c>
      <c r="C370" s="104"/>
      <c r="D370" s="104"/>
    </row>
    <row r="371" spans="1:6" outlineLevel="1" x14ac:dyDescent="0.35">
      <c r="C371" s="16"/>
      <c r="D371" s="16"/>
      <c r="E371" s="5" t="s">
        <v>253</v>
      </c>
      <c r="F371" s="5" t="s">
        <v>280</v>
      </c>
    </row>
    <row r="372" spans="1:6" outlineLevel="1" x14ac:dyDescent="0.35">
      <c r="C372" s="109">
        <f>SUM(C357:C370)</f>
        <v>0</v>
      </c>
      <c r="D372" s="109">
        <f>SUM(D357:D370)</f>
        <v>0</v>
      </c>
      <c r="E372" s="5" t="str">
        <f>IF(C372=C355,"Seg Analysis OK","Seg Analysis Error")</f>
        <v>Seg Analysis OK</v>
      </c>
      <c r="F372" s="5" t="str">
        <f>IF(D372=D355,"Seg Analysis OK","Seg Analysis Error")</f>
        <v>Seg Analysis OK</v>
      </c>
    </row>
    <row r="373" spans="1:6" x14ac:dyDescent="0.35">
      <c r="C373" s="16"/>
      <c r="D373" s="16"/>
    </row>
    <row r="374" spans="1:6" x14ac:dyDescent="0.35">
      <c r="C374" s="16"/>
      <c r="D374" s="16"/>
    </row>
    <row r="375" spans="1:6" x14ac:dyDescent="0.35">
      <c r="B375" s="12" t="s">
        <v>281</v>
      </c>
      <c r="C375" s="109">
        <f>C166+C187+C208+C229+C250+C271+C292+C313+C334+C355</f>
        <v>0</v>
      </c>
      <c r="D375" s="109">
        <f>D166+D187+D208+D229+D250+D271+D292+D313+D334+D355</f>
        <v>0</v>
      </c>
    </row>
    <row r="376" spans="1:6" x14ac:dyDescent="0.35">
      <c r="C376" s="16"/>
      <c r="D376" s="16"/>
    </row>
    <row r="379" spans="1:6" x14ac:dyDescent="0.35">
      <c r="C379" s="112">
        <f>D25</f>
        <v>2020</v>
      </c>
      <c r="D379" s="112">
        <f>D27</f>
        <v>2019</v>
      </c>
      <c r="E379" s="111">
        <f>D379-1</f>
        <v>2018</v>
      </c>
    </row>
    <row r="380" spans="1:6" x14ac:dyDescent="0.35">
      <c r="B380" s="12" t="s">
        <v>168</v>
      </c>
      <c r="C380" s="6" t="str">
        <f>C36</f>
        <v>£</v>
      </c>
      <c r="D380" s="6" t="str">
        <f>D36</f>
        <v>£</v>
      </c>
      <c r="E380" s="6" t="str">
        <f>D380</f>
        <v>£</v>
      </c>
    </row>
    <row r="381" spans="1:6" x14ac:dyDescent="0.35">
      <c r="B381" s="2" t="s">
        <v>207</v>
      </c>
      <c r="C381" s="104"/>
      <c r="D381" s="104"/>
    </row>
    <row r="382" spans="1:6" x14ac:dyDescent="0.35">
      <c r="B382" s="2" t="s">
        <v>208</v>
      </c>
      <c r="C382" s="104"/>
      <c r="D382" s="104"/>
    </row>
    <row r="383" spans="1:6" x14ac:dyDescent="0.35">
      <c r="B383" s="2" t="s">
        <v>209</v>
      </c>
      <c r="C383" s="104"/>
      <c r="D383" s="104"/>
    </row>
    <row r="384" spans="1:6" x14ac:dyDescent="0.35">
      <c r="B384" s="2" t="s">
        <v>210</v>
      </c>
      <c r="C384" s="104"/>
      <c r="D384" s="104"/>
      <c r="E384" s="104"/>
    </row>
    <row r="385" spans="2:21" x14ac:dyDescent="0.35">
      <c r="C385" s="16"/>
      <c r="D385" s="16"/>
    </row>
    <row r="386" spans="2:21" x14ac:dyDescent="0.35">
      <c r="C386" s="109">
        <f>SUM(C381:C384)</f>
        <v>0</v>
      </c>
      <c r="D386" s="109">
        <f>SUM(D381:D384)</f>
        <v>0</v>
      </c>
      <c r="E386" s="109">
        <f>SUM(E381:E384)</f>
        <v>0</v>
      </c>
      <c r="J386" s="110">
        <f>-(C386-D386)</f>
        <v>0</v>
      </c>
      <c r="K386" s="110">
        <f>-(D386-E386)</f>
        <v>0</v>
      </c>
      <c r="L386" s="110"/>
      <c r="M386" s="110"/>
      <c r="N386" s="110"/>
      <c r="O386" s="110"/>
      <c r="P386" s="110"/>
      <c r="Q386" s="110"/>
      <c r="R386" s="110"/>
      <c r="S386" s="110"/>
      <c r="T386" s="110"/>
      <c r="U386" s="110"/>
    </row>
    <row r="388" spans="2:21" x14ac:dyDescent="0.35">
      <c r="C388" s="112">
        <f>C379</f>
        <v>2020</v>
      </c>
      <c r="D388" s="112">
        <f>D379</f>
        <v>2019</v>
      </c>
      <c r="E388" s="111">
        <f>D388-1</f>
        <v>2018</v>
      </c>
    </row>
    <row r="389" spans="2:21" x14ac:dyDescent="0.35">
      <c r="B389" s="12" t="s">
        <v>174</v>
      </c>
      <c r="C389" s="6" t="str">
        <f>C380</f>
        <v>£</v>
      </c>
      <c r="D389" s="6" t="str">
        <f>D380</f>
        <v>£</v>
      </c>
      <c r="E389" s="6" t="str">
        <f>D389</f>
        <v>£</v>
      </c>
    </row>
    <row r="390" spans="2:21" x14ac:dyDescent="0.35">
      <c r="B390" s="2" t="s">
        <v>207</v>
      </c>
      <c r="C390" s="104"/>
      <c r="D390" s="104"/>
    </row>
    <row r="391" spans="2:21" x14ac:dyDescent="0.35">
      <c r="B391" s="2" t="s">
        <v>208</v>
      </c>
      <c r="C391" s="104"/>
      <c r="D391" s="104"/>
    </row>
    <row r="392" spans="2:21" x14ac:dyDescent="0.35">
      <c r="B392" s="2" t="s">
        <v>211</v>
      </c>
      <c r="C392" s="104"/>
      <c r="D392" s="104"/>
    </row>
    <row r="393" spans="2:21" x14ac:dyDescent="0.35">
      <c r="B393" s="2" t="s">
        <v>212</v>
      </c>
      <c r="C393" s="104"/>
      <c r="D393" s="104"/>
    </row>
    <row r="394" spans="2:21" x14ac:dyDescent="0.35">
      <c r="B394" s="2" t="s">
        <v>210</v>
      </c>
      <c r="C394" s="104"/>
      <c r="D394" s="104"/>
      <c r="E394" s="104"/>
      <c r="J394" s="17"/>
    </row>
    <row r="395" spans="2:21" x14ac:dyDescent="0.35">
      <c r="C395" s="16"/>
      <c r="D395" s="16"/>
    </row>
    <row r="396" spans="2:21" x14ac:dyDescent="0.35">
      <c r="C396" s="109">
        <f>SUM(C390:C394)</f>
        <v>0</v>
      </c>
      <c r="D396" s="109">
        <f>SUM(D390:D394)</f>
        <v>0</v>
      </c>
      <c r="E396" s="109">
        <f>SUM(E390:E394)</f>
        <v>0</v>
      </c>
      <c r="J396" s="110">
        <f>(C396-D396)</f>
        <v>0</v>
      </c>
      <c r="K396" s="110">
        <f>(D396-E396)</f>
        <v>0</v>
      </c>
      <c r="L396" s="110"/>
      <c r="M396" s="110"/>
      <c r="N396" s="110"/>
      <c r="O396" s="110"/>
      <c r="P396" s="110"/>
      <c r="Q396" s="110"/>
      <c r="R396" s="110"/>
      <c r="S396" s="110"/>
      <c r="T396" s="110"/>
      <c r="U396" s="110"/>
    </row>
  </sheetData>
  <phoneticPr fontId="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34"/>
  <sheetViews>
    <sheetView tabSelected="1" zoomScaleNormal="100" workbookViewId="0">
      <selection activeCell="A47" sqref="A47:J47"/>
    </sheetView>
  </sheetViews>
  <sheetFormatPr defaultRowHeight="13" x14ac:dyDescent="0.3"/>
  <cols>
    <col min="9" max="9" width="8" customWidth="1"/>
    <col min="10" max="10" width="29.59765625" customWidth="1"/>
    <col min="11" max="11" width="9.09765625" hidden="1" customWidth="1"/>
    <col min="12" max="12" width="0.296875" hidden="1" customWidth="1"/>
    <col min="13" max="14" width="9.09765625" hidden="1" customWidth="1"/>
  </cols>
  <sheetData>
    <row r="1" spans="1:1" x14ac:dyDescent="0.3">
      <c r="A1" s="84" t="s">
        <v>73</v>
      </c>
    </row>
    <row r="12" spans="1:1" hidden="1" x14ac:dyDescent="0.3"/>
    <row r="13" spans="1:1" hidden="1" x14ac:dyDescent="0.3"/>
    <row r="16" spans="1:1" ht="12.75" customHeight="1" x14ac:dyDescent="0.3"/>
    <row r="20" spans="1:10" ht="23.25" customHeight="1" x14ac:dyDescent="0.3"/>
    <row r="28" spans="1:10" ht="15.5" x14ac:dyDescent="0.35">
      <c r="A28" s="212" t="s">
        <v>112</v>
      </c>
      <c r="B28" s="213"/>
      <c r="C28" s="213"/>
      <c r="D28" s="213"/>
      <c r="E28" s="213"/>
      <c r="F28" s="213"/>
      <c r="G28" s="213"/>
      <c r="H28" s="213"/>
      <c r="I28" s="213"/>
      <c r="J28" s="213"/>
    </row>
    <row r="29" spans="1:10" ht="15.5" x14ac:dyDescent="0.35">
      <c r="A29" s="212" t="str">
        <f>IF(ISBLANK('Input Sheet'!C7)," ",'Input Sheet'!C7)</f>
        <v>A Council</v>
      </c>
      <c r="B29" s="213"/>
      <c r="C29" s="213"/>
      <c r="D29" s="213"/>
      <c r="E29" s="213"/>
      <c r="F29" s="213"/>
      <c r="G29" s="213"/>
      <c r="H29" s="213"/>
      <c r="I29" s="213"/>
      <c r="J29" s="213"/>
    </row>
    <row r="30" spans="1:10" ht="15.5" x14ac:dyDescent="0.35">
      <c r="A30" s="212" t="str">
        <f>IF(ISBLANK('Input Sheet'!C8)," ",'Input Sheet'!C8)</f>
        <v>B Council</v>
      </c>
      <c r="B30" s="213"/>
      <c r="C30" s="213"/>
      <c r="D30" s="213"/>
      <c r="E30" s="213"/>
      <c r="F30" s="213"/>
      <c r="G30" s="213"/>
      <c r="H30" s="213"/>
      <c r="I30" s="213"/>
      <c r="J30" s="213"/>
    </row>
    <row r="31" spans="1:10" ht="15.5" x14ac:dyDescent="0.35">
      <c r="A31" s="212" t="str">
        <f>IF(ISBLANK('Input Sheet'!C9)," ",'Input Sheet'!C9)</f>
        <v>C Council</v>
      </c>
      <c r="B31" s="213"/>
      <c r="C31" s="213"/>
      <c r="D31" s="213"/>
      <c r="E31" s="213"/>
      <c r="F31" s="213"/>
      <c r="G31" s="213"/>
      <c r="H31" s="213"/>
      <c r="I31" s="213"/>
      <c r="J31" s="213"/>
    </row>
    <row r="32" spans="1:10" ht="15.5" x14ac:dyDescent="0.35">
      <c r="A32" s="212" t="str">
        <f>IF(ISBLANK('Input Sheet'!C10)," ",'Input Sheet'!C10)</f>
        <v>D Council</v>
      </c>
      <c r="B32" s="213"/>
      <c r="C32" s="213"/>
      <c r="D32" s="213"/>
      <c r="E32" s="213"/>
      <c r="F32" s="213"/>
      <c r="G32" s="213"/>
      <c r="H32" s="213"/>
      <c r="I32" s="213"/>
      <c r="J32" s="213"/>
    </row>
    <row r="33" spans="1:10" ht="15.5" x14ac:dyDescent="0.35">
      <c r="A33" s="212" t="str">
        <f>IF(ISBLANK('Input Sheet'!C11)," ",'Input Sheet'!C11)</f>
        <v>E Council</v>
      </c>
      <c r="B33" s="213"/>
      <c r="C33" s="213"/>
      <c r="D33" s="213"/>
      <c r="E33" s="213"/>
      <c r="F33" s="213"/>
      <c r="G33" s="213"/>
      <c r="H33" s="213"/>
      <c r="I33" s="213"/>
      <c r="J33" s="213"/>
    </row>
    <row r="34" spans="1:10" ht="15.5" x14ac:dyDescent="0.35">
      <c r="A34" s="212" t="str">
        <f>IF(ISBLANK('Input Sheet'!C12)," ",'Input Sheet'!C12)</f>
        <v>F Council</v>
      </c>
      <c r="B34" s="213"/>
      <c r="C34" s="213"/>
      <c r="D34" s="213"/>
      <c r="E34" s="213"/>
      <c r="F34" s="213"/>
      <c r="G34" s="213"/>
      <c r="H34" s="213"/>
      <c r="I34" s="213"/>
      <c r="J34" s="213"/>
    </row>
    <row r="35" spans="1:10" x14ac:dyDescent="0.3">
      <c r="A35" s="11"/>
      <c r="B35" s="11"/>
      <c r="C35" s="11"/>
      <c r="D35" s="11"/>
      <c r="E35" s="11"/>
      <c r="F35" s="11"/>
      <c r="G35" s="11"/>
      <c r="H35" s="11"/>
      <c r="I35" s="11"/>
      <c r="J35" s="11"/>
    </row>
    <row r="36" spans="1:10" x14ac:dyDescent="0.3">
      <c r="A36" s="11"/>
      <c r="B36" s="11"/>
      <c r="C36" s="11"/>
      <c r="D36" s="11"/>
      <c r="E36" s="11"/>
      <c r="F36" s="11"/>
      <c r="G36" s="11"/>
      <c r="H36" s="11"/>
      <c r="I36" s="11"/>
      <c r="J36" s="11"/>
    </row>
    <row r="37" spans="1:10" x14ac:dyDescent="0.3">
      <c r="A37" s="11"/>
      <c r="B37" s="11"/>
      <c r="C37" s="11"/>
      <c r="D37" s="11"/>
      <c r="E37" s="11"/>
      <c r="F37" s="11"/>
      <c r="G37" s="11"/>
      <c r="H37" s="11"/>
      <c r="I37" s="11"/>
      <c r="J37" s="11"/>
    </row>
    <row r="38" spans="1:10" x14ac:dyDescent="0.3">
      <c r="A38" s="11"/>
      <c r="B38" s="11"/>
      <c r="C38" s="11"/>
      <c r="D38" s="11"/>
      <c r="E38" s="11"/>
      <c r="F38" s="11"/>
      <c r="G38" s="11"/>
      <c r="H38" s="11"/>
      <c r="I38" s="11"/>
      <c r="J38" s="11"/>
    </row>
    <row r="39" spans="1:10" ht="15.75" customHeight="1" x14ac:dyDescent="0.3">
      <c r="A39" s="11"/>
      <c r="B39" s="11"/>
      <c r="C39" s="11"/>
      <c r="D39" s="11"/>
      <c r="E39" s="11"/>
      <c r="F39" s="11"/>
      <c r="G39" s="11"/>
      <c r="H39" s="11"/>
      <c r="I39" s="11"/>
      <c r="J39" s="11"/>
    </row>
    <row r="40" spans="1:10" x14ac:dyDescent="0.3">
      <c r="A40" s="11"/>
      <c r="B40" s="11"/>
      <c r="C40" s="11"/>
      <c r="D40" s="11"/>
      <c r="E40" s="11"/>
      <c r="F40" s="11"/>
      <c r="G40" s="11"/>
      <c r="H40" s="11"/>
      <c r="I40" s="11"/>
      <c r="J40" s="11"/>
    </row>
    <row r="41" spans="1:10" ht="14.25" customHeight="1" x14ac:dyDescent="0.3">
      <c r="A41" s="11"/>
      <c r="B41" s="11"/>
      <c r="C41" s="11"/>
      <c r="D41" s="11"/>
      <c r="E41" s="11"/>
      <c r="F41" s="11"/>
      <c r="G41" s="11"/>
      <c r="H41" s="11"/>
      <c r="I41" s="11"/>
      <c r="J41" s="11"/>
    </row>
    <row r="42" spans="1:10" x14ac:dyDescent="0.3">
      <c r="A42" s="11"/>
      <c r="B42" s="11"/>
      <c r="C42" s="11"/>
      <c r="D42" s="11"/>
      <c r="E42" s="11"/>
      <c r="F42" s="11"/>
      <c r="G42" s="11"/>
      <c r="H42" s="11"/>
      <c r="I42" s="11"/>
      <c r="J42" s="11"/>
    </row>
    <row r="43" spans="1:10" x14ac:dyDescent="0.3">
      <c r="A43" s="11"/>
      <c r="B43" s="11"/>
      <c r="C43" s="11"/>
      <c r="D43" s="11"/>
      <c r="E43" s="11"/>
      <c r="F43" s="11"/>
      <c r="G43" s="11"/>
      <c r="H43" s="11"/>
      <c r="I43" s="11"/>
      <c r="J43" s="11"/>
    </row>
    <row r="44" spans="1:10" x14ac:dyDescent="0.3">
      <c r="A44" s="11"/>
      <c r="B44" s="11"/>
      <c r="C44" s="11"/>
      <c r="D44" s="11"/>
      <c r="E44" s="11"/>
      <c r="F44" s="11"/>
      <c r="G44" s="11"/>
      <c r="H44" s="11"/>
      <c r="I44" s="11"/>
      <c r="J44" s="11"/>
    </row>
    <row r="45" spans="1:10" ht="23.5" x14ac:dyDescent="0.55000000000000004">
      <c r="A45" s="214" t="str">
        <f>'Input Sheet'!C5</f>
        <v>ABC Joint Committee</v>
      </c>
      <c r="B45" s="215"/>
      <c r="C45" s="215"/>
      <c r="D45" s="215"/>
      <c r="E45" s="215"/>
      <c r="F45" s="215"/>
      <c r="G45" s="215"/>
      <c r="H45" s="215"/>
      <c r="I45" s="215"/>
      <c r="J45" s="215"/>
    </row>
    <row r="46" spans="1:10" x14ac:dyDescent="0.3">
      <c r="A46" s="11"/>
      <c r="B46" s="11"/>
      <c r="C46" s="11"/>
      <c r="D46" s="11"/>
      <c r="E46" s="11"/>
      <c r="F46" s="11"/>
      <c r="G46" s="11"/>
      <c r="H46" s="11"/>
      <c r="I46" s="11"/>
      <c r="J46" s="11"/>
    </row>
    <row r="47" spans="1:10" ht="21" customHeight="1" x14ac:dyDescent="0.55000000000000004">
      <c r="A47" s="214" t="str">
        <f>CONCATENATE("For the year ended ",'Input Sheet'!C25)</f>
        <v>For the year ended 31st March 2020</v>
      </c>
      <c r="B47" s="215"/>
      <c r="C47" s="215"/>
      <c r="D47" s="215"/>
      <c r="E47" s="215"/>
      <c r="F47" s="215"/>
      <c r="G47" s="215"/>
      <c r="H47" s="215"/>
      <c r="I47" s="215"/>
      <c r="J47" s="215"/>
    </row>
    <row r="57" ht="75.75" customHeight="1" x14ac:dyDescent="0.3"/>
    <row r="87" spans="4:4" x14ac:dyDescent="0.3">
      <c r="D87">
        <f>Notes!B108</f>
        <v>9</v>
      </c>
    </row>
    <row r="114" spans="2:2" ht="19.5" customHeight="1" x14ac:dyDescent="0.3"/>
    <row r="115" spans="2:2" ht="78.75" customHeight="1" x14ac:dyDescent="0.3"/>
    <row r="117" spans="2:2" ht="111.75" customHeight="1" x14ac:dyDescent="0.3"/>
    <row r="123" spans="2:2" ht="46.5" customHeight="1" x14ac:dyDescent="0.3"/>
    <row r="127" spans="2:2" ht="14.5" x14ac:dyDescent="0.35">
      <c r="B127" s="52" t="s">
        <v>1</v>
      </c>
    </row>
    <row r="151" ht="47.25" customHeight="1" x14ac:dyDescent="0.3"/>
    <row r="161" ht="43.5" customHeight="1" x14ac:dyDescent="0.3"/>
    <row r="166" ht="34.5" customHeight="1" x14ac:dyDescent="0.3"/>
    <row r="173" ht="51" customHeight="1" x14ac:dyDescent="0.3"/>
    <row r="178" ht="44.25" customHeight="1" x14ac:dyDescent="0.3"/>
    <row r="234" ht="47.25" customHeight="1" x14ac:dyDescent="0.3"/>
  </sheetData>
  <mergeCells count="9">
    <mergeCell ref="A28:J28"/>
    <mergeCell ref="A29:J29"/>
    <mergeCell ref="A30:J30"/>
    <mergeCell ref="A31:J31"/>
    <mergeCell ref="A47:J47"/>
    <mergeCell ref="A32:J32"/>
    <mergeCell ref="A33:J33"/>
    <mergeCell ref="A34:J34"/>
    <mergeCell ref="A45:J45"/>
  </mergeCells>
  <phoneticPr fontId="5" type="noConversion"/>
  <hyperlinks>
    <hyperlink ref="A1" location="Index" display="Back to Index"/>
  </hyperlinks>
  <pageMargins left="0" right="0" top="0.19685039370078741"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39"/>
  <sheetViews>
    <sheetView showGridLines="0" zoomScaleNormal="100" workbookViewId="0">
      <selection activeCell="D37" sqref="D37"/>
    </sheetView>
  </sheetViews>
  <sheetFormatPr defaultRowHeight="13" x14ac:dyDescent="0.3"/>
  <cols>
    <col min="1" max="2" width="3.69921875" customWidth="1"/>
    <col min="10" max="10" width="9.296875" customWidth="1"/>
  </cols>
  <sheetData>
    <row r="1" spans="1:11" ht="18.5" x14ac:dyDescent="0.45">
      <c r="A1" s="84"/>
      <c r="B1" s="3" t="str">
        <f>'Input Sheet'!C5</f>
        <v>ABC Joint Committee</v>
      </c>
    </row>
    <row r="2" spans="1:11" ht="19" thickBot="1" x14ac:dyDescent="0.5">
      <c r="B2" s="49" t="s">
        <v>126</v>
      </c>
      <c r="C2" s="51"/>
      <c r="D2" s="51"/>
      <c r="E2" s="51"/>
      <c r="F2" s="51"/>
      <c r="G2" s="51"/>
      <c r="H2" s="51"/>
      <c r="I2" s="51"/>
      <c r="J2" s="51"/>
      <c r="K2" s="47" t="str">
        <f>CONCATENATE("For the year ended ",'Input Sheet'!C25)</f>
        <v>For the year ended 31st March 2020</v>
      </c>
    </row>
    <row r="3" spans="1:11" ht="13.5" thickTop="1" x14ac:dyDescent="0.3"/>
    <row r="4" spans="1:11" ht="15" customHeight="1" x14ac:dyDescent="0.45">
      <c r="B4" s="3" t="s">
        <v>124</v>
      </c>
    </row>
    <row r="6" spans="1:11" ht="15.5" x14ac:dyDescent="0.35">
      <c r="B6" s="4" t="str">
        <f>Text!B5</f>
        <v>Narrative Report</v>
      </c>
      <c r="K6">
        <v>3</v>
      </c>
    </row>
    <row r="7" spans="1:11" x14ac:dyDescent="0.3">
      <c r="C7" t="str">
        <f>Text!B7</f>
        <v>Introduction</v>
      </c>
      <c r="K7">
        <v>3</v>
      </c>
    </row>
    <row r="8" spans="1:11" x14ac:dyDescent="0.3">
      <c r="C8" t="str">
        <f>Text!B15</f>
        <v>Group Accounts</v>
      </c>
      <c r="K8">
        <v>3</v>
      </c>
    </row>
    <row r="9" spans="1:11" x14ac:dyDescent="0.3">
      <c r="C9" t="str">
        <f>Text!B19</f>
        <v>Financial Report</v>
      </c>
      <c r="K9">
        <v>3</v>
      </c>
    </row>
    <row r="11" spans="1:11" ht="15.5" x14ac:dyDescent="0.35">
      <c r="B11" s="4" t="s">
        <v>258</v>
      </c>
      <c r="K11">
        <v>5</v>
      </c>
    </row>
    <row r="13" spans="1:11" ht="34.5" customHeight="1" x14ac:dyDescent="0.3">
      <c r="B13" s="218" t="str">
        <f>Text!B71</f>
        <v>Statement of the Joint Committee's and the Chief Financial Officer's responsibilities for the Statement of Accounts</v>
      </c>
      <c r="C13" s="218"/>
      <c r="D13" s="218"/>
      <c r="E13" s="218"/>
      <c r="F13" s="218"/>
      <c r="G13" s="218"/>
      <c r="H13" s="218"/>
      <c r="I13" s="218"/>
      <c r="J13" s="218"/>
      <c r="K13">
        <v>6</v>
      </c>
    </row>
    <row r="14" spans="1:11" ht="28.5" customHeight="1" x14ac:dyDescent="0.3">
      <c r="C14" s="217" t="str">
        <f>Text!B71</f>
        <v>Statement of the Joint Committee's and the Chief Financial Officer's responsibilities for the Statement of Accounts</v>
      </c>
      <c r="D14" s="217"/>
      <c r="E14" s="217"/>
      <c r="F14" s="217"/>
      <c r="G14" s="217"/>
      <c r="H14" s="217"/>
      <c r="I14" s="217"/>
      <c r="K14">
        <v>6</v>
      </c>
    </row>
    <row r="15" spans="1:11" x14ac:dyDescent="0.3">
      <c r="C15" t="str">
        <f>Text!B81</f>
        <v>The Chief Financial Officer's Responsibilities</v>
      </c>
      <c r="K15">
        <v>6</v>
      </c>
    </row>
    <row r="17" spans="2:17" ht="15.5" x14ac:dyDescent="0.35">
      <c r="B17" s="4" t="str">
        <f>Text!B99</f>
        <v>Governance Statement</v>
      </c>
      <c r="K17">
        <v>7</v>
      </c>
    </row>
    <row r="18" spans="2:17" ht="12.75" customHeight="1" x14ac:dyDescent="0.3">
      <c r="C18" t="str">
        <f>Text!B101</f>
        <v>Introduction</v>
      </c>
      <c r="K18">
        <v>7</v>
      </c>
    </row>
    <row r="19" spans="2:17" x14ac:dyDescent="0.3">
      <c r="C19" t="str">
        <f>Text!B112</f>
        <v>The purpose of the governance framework</v>
      </c>
      <c r="K19">
        <v>7</v>
      </c>
    </row>
    <row r="20" spans="2:17" x14ac:dyDescent="0.3">
      <c r="C20" t="str">
        <f>Text!B120</f>
        <v>The Governance Framework</v>
      </c>
      <c r="K20">
        <v>8</v>
      </c>
    </row>
    <row r="21" spans="2:17" x14ac:dyDescent="0.3">
      <c r="C21" t="s">
        <v>63</v>
      </c>
      <c r="K21">
        <v>10</v>
      </c>
      <c r="M21" t="s">
        <v>61</v>
      </c>
    </row>
    <row r="22" spans="2:17" ht="14.25" customHeight="1" x14ac:dyDescent="0.3">
      <c r="C22" t="str">
        <f>Text!B215</f>
        <v>Significant governance issues</v>
      </c>
      <c r="K22">
        <v>12</v>
      </c>
      <c r="Q22" t="s">
        <v>62</v>
      </c>
    </row>
    <row r="23" spans="2:17" ht="10.5" customHeight="1" x14ac:dyDescent="0.3"/>
    <row r="24" spans="2:17" ht="15.5" x14ac:dyDescent="0.35">
      <c r="B24" s="4" t="str">
        <f>Text!B245</f>
        <v>Certificate of the Chief Financial Officer</v>
      </c>
      <c r="K24">
        <v>13</v>
      </c>
    </row>
    <row r="26" spans="2:17" ht="32.25" customHeight="1" x14ac:dyDescent="0.35">
      <c r="B26" s="216" t="str">
        <f>Text!B273</f>
        <v>Independent Auditor’s Report to the Members of the ABC Joint Committee</v>
      </c>
      <c r="C26" s="217"/>
      <c r="D26" s="217"/>
      <c r="E26" s="217"/>
      <c r="F26" s="217"/>
      <c r="G26" s="217"/>
      <c r="H26" s="217"/>
      <c r="I26" s="217"/>
      <c r="K26">
        <v>14</v>
      </c>
    </row>
    <row r="28" spans="2:17" ht="15.5" x14ac:dyDescent="0.35">
      <c r="B28" s="4" t="str">
        <f>MIRS!B4</f>
        <v>Movement in Reserves Statement</v>
      </c>
      <c r="K28">
        <v>16</v>
      </c>
    </row>
    <row r="30" spans="2:17" ht="15.5" x14ac:dyDescent="0.35">
      <c r="B30" s="4" t="str">
        <f>'Primary Stat'!B5</f>
        <v>Comprehensive Income and Expenditure Statement</v>
      </c>
      <c r="K30">
        <v>17</v>
      </c>
    </row>
    <row r="32" spans="2:17" ht="15.5" x14ac:dyDescent="0.35">
      <c r="B32" s="4" t="str">
        <f>'Primary Stat'!B47</f>
        <v>Balance Sheet</v>
      </c>
      <c r="K32">
        <v>18</v>
      </c>
    </row>
    <row r="34" spans="2:12" ht="15.5" x14ac:dyDescent="0.35">
      <c r="B34" s="4" t="str">
        <f>'Primary Stat'!B85</f>
        <v>Cash Flow Statement</v>
      </c>
      <c r="K34">
        <v>19</v>
      </c>
    </row>
    <row r="36" spans="2:12" ht="14.25" customHeight="1" x14ac:dyDescent="0.35">
      <c r="B36" s="4" t="s">
        <v>182</v>
      </c>
    </row>
    <row r="37" spans="2:12" x14ac:dyDescent="0.3">
      <c r="B37" s="46">
        <f>Note1!B4</f>
        <v>1</v>
      </c>
      <c r="C37" t="str">
        <f>Note1!C4</f>
        <v>Accounting Policies</v>
      </c>
      <c r="K37">
        <v>20</v>
      </c>
    </row>
    <row r="38" spans="2:12" x14ac:dyDescent="0.3">
      <c r="B38" s="46" t="s">
        <v>46</v>
      </c>
      <c r="C38" t="str">
        <f>Seg!C6</f>
        <v>Segmental Report - Current Year</v>
      </c>
      <c r="K38">
        <v>21</v>
      </c>
    </row>
    <row r="39" spans="2:12" x14ac:dyDescent="0.3">
      <c r="B39" s="46" t="s">
        <v>48</v>
      </c>
      <c r="C39" t="str">
        <f>Seg!C35</f>
        <v>Segmental Report - Prior Year</v>
      </c>
      <c r="K39">
        <v>22</v>
      </c>
    </row>
    <row r="40" spans="2:12" ht="15.5" hidden="1" x14ac:dyDescent="0.35">
      <c r="B40" s="46">
        <f>Notes!B5</f>
        <v>2</v>
      </c>
      <c r="C40" t="str">
        <f>Notes!C5</f>
        <v>Income from Participating Councils</v>
      </c>
      <c r="K40">
        <v>23</v>
      </c>
      <c r="L40" s="82" t="str">
        <f>IF(B40=2,"HIDE ROW"," ")</f>
        <v>HIDE ROW</v>
      </c>
    </row>
    <row r="41" spans="2:12" x14ac:dyDescent="0.3">
      <c r="B41" s="46">
        <f>Notes!B24</f>
        <v>3</v>
      </c>
      <c r="C41" t="str">
        <f>Notes!C24</f>
        <v>Government Grants</v>
      </c>
      <c r="K41">
        <v>23</v>
      </c>
    </row>
    <row r="42" spans="2:12" x14ac:dyDescent="0.3">
      <c r="B42" s="46">
        <f>Notes!B43</f>
        <v>4</v>
      </c>
      <c r="C42" s="46" t="str">
        <f>Notes!C43</f>
        <v>Financial payments to beneficiaries</v>
      </c>
      <c r="K42">
        <v>23</v>
      </c>
    </row>
    <row r="43" spans="2:12" x14ac:dyDescent="0.3">
      <c r="B43" s="46">
        <f>Notes!B62</f>
        <v>5</v>
      </c>
      <c r="C43" t="str">
        <f>Notes!C62</f>
        <v>External Audit Fees</v>
      </c>
      <c r="K43">
        <v>24</v>
      </c>
    </row>
    <row r="44" spans="2:12" ht="13.5" customHeight="1" x14ac:dyDescent="0.3">
      <c r="B44" s="46">
        <f>Notes!B69</f>
        <v>6</v>
      </c>
      <c r="C44" t="str">
        <f>Notes!C69</f>
        <v>Staff Costs</v>
      </c>
      <c r="K44">
        <v>24</v>
      </c>
    </row>
    <row r="45" spans="2:12" x14ac:dyDescent="0.3">
      <c r="B45" s="46">
        <f>Notes!B89</f>
        <v>7</v>
      </c>
      <c r="C45" t="str">
        <f>Notes!C89</f>
        <v>Short Term Debtors</v>
      </c>
      <c r="K45">
        <v>27</v>
      </c>
    </row>
    <row r="46" spans="2:12" ht="14.25" customHeight="1" x14ac:dyDescent="0.3">
      <c r="B46" s="46">
        <f>Notes!B98</f>
        <v>8</v>
      </c>
      <c r="C46" t="str">
        <f>Notes!C98</f>
        <v>Short Term Creditors</v>
      </c>
      <c r="K46">
        <v>24</v>
      </c>
    </row>
    <row r="47" spans="2:12" x14ac:dyDescent="0.3">
      <c r="B47" s="46">
        <f>B46+1</f>
        <v>9</v>
      </c>
      <c r="C47" t="s">
        <v>125</v>
      </c>
      <c r="K47">
        <v>25</v>
      </c>
    </row>
    <row r="48" spans="2:12" x14ac:dyDescent="0.3">
      <c r="B48" s="46">
        <f>Notes!B115</f>
        <v>10</v>
      </c>
      <c r="C48" t="str">
        <f>Notes!C115</f>
        <v>Related Party Transactions</v>
      </c>
      <c r="K48">
        <v>25</v>
      </c>
    </row>
    <row r="50" spans="2:11" ht="15.5" x14ac:dyDescent="0.35">
      <c r="B50" s="4" t="str">
        <f>'Issue date note'!B4:H4</f>
        <v>Events after the reporting period</v>
      </c>
      <c r="K50">
        <v>26</v>
      </c>
    </row>
    <row r="52" spans="2:11" ht="36" customHeight="1" x14ac:dyDescent="0.3"/>
    <row r="62" spans="2:11" ht="75.75" customHeight="1" x14ac:dyDescent="0.3"/>
    <row r="87" spans="4:4" x14ac:dyDescent="0.3">
      <c r="D87">
        <f>Notes!B108</f>
        <v>9</v>
      </c>
    </row>
    <row r="119" ht="19.5" customHeight="1" x14ac:dyDescent="0.3"/>
    <row r="120" ht="78.75" customHeight="1" x14ac:dyDescent="0.3"/>
    <row r="122" ht="111.75" customHeight="1" x14ac:dyDescent="0.3"/>
    <row r="128" ht="46.5" customHeight="1" x14ac:dyDescent="0.3"/>
    <row r="132" spans="2:2" ht="14.5" x14ac:dyDescent="0.35">
      <c r="B132" s="52" t="s">
        <v>1</v>
      </c>
    </row>
    <row r="155" ht="38.25" customHeight="1" x14ac:dyDescent="0.3"/>
    <row r="156" ht="47.25" customHeight="1" x14ac:dyDescent="0.3"/>
    <row r="166" ht="43.5" customHeight="1" x14ac:dyDescent="0.3"/>
    <row r="171" ht="34.5" customHeight="1" x14ac:dyDescent="0.3"/>
    <row r="177" ht="32.25" customHeight="1" x14ac:dyDescent="0.3"/>
    <row r="178" ht="51" customHeight="1" x14ac:dyDescent="0.3"/>
    <row r="183" ht="44.25" customHeight="1" x14ac:dyDescent="0.3"/>
    <row r="239" ht="47.25" customHeight="1" x14ac:dyDescent="0.3"/>
  </sheetData>
  <mergeCells count="3">
    <mergeCell ref="B26:I26"/>
    <mergeCell ref="C14:I14"/>
    <mergeCell ref="B13:J13"/>
  </mergeCells>
  <phoneticPr fontId="5" type="noConversion"/>
  <pageMargins left="0.74803149606299213" right="0" top="0.19685039370078741"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AD421"/>
  <sheetViews>
    <sheetView topLeftCell="B220" zoomScale="85" zoomScaleNormal="85" workbookViewId="0">
      <selection activeCell="B9" sqref="B9:K9"/>
    </sheetView>
  </sheetViews>
  <sheetFormatPr defaultColWidth="9.09765625" defaultRowHeight="14.5" x14ac:dyDescent="0.35"/>
  <cols>
    <col min="1" max="1" width="10.59765625" style="30" bestFit="1" customWidth="1"/>
    <col min="2" max="2" width="4" style="30" customWidth="1"/>
    <col min="3" max="11" width="9.3984375" style="30" customWidth="1"/>
    <col min="12" max="12" width="6" style="30" customWidth="1"/>
    <col min="13" max="13" width="11.296875" style="30" customWidth="1"/>
    <col min="14" max="14" width="10" style="31" customWidth="1"/>
    <col min="15" max="30" width="9.09765625" style="31"/>
    <col min="31" max="16384" width="9.09765625" style="30"/>
  </cols>
  <sheetData>
    <row r="1" spans="1:23" x14ac:dyDescent="0.35">
      <c r="A1" s="30" t="s">
        <v>19</v>
      </c>
    </row>
    <row r="2" spans="1:23" ht="18.75" customHeight="1" x14ac:dyDescent="0.45">
      <c r="A2" s="30" t="str">
        <f>IF(ISBLANK(B2),"Do Not Print","Print")</f>
        <v>Print</v>
      </c>
      <c r="B2" s="33" t="str">
        <f>'Input Sheet'!C5</f>
        <v>ABC Joint Committee</v>
      </c>
    </row>
    <row r="3" spans="1:23" ht="18.75" customHeight="1" thickBot="1" x14ac:dyDescent="0.5">
      <c r="A3" s="30" t="str">
        <f t="shared" ref="A3:A70" si="0">IF(ISBLANK(B3),"Do Not Print","Print")</f>
        <v>Print</v>
      </c>
      <c r="B3" s="39" t="s">
        <v>126</v>
      </c>
      <c r="C3" s="40"/>
      <c r="D3" s="40"/>
      <c r="E3" s="40"/>
      <c r="F3" s="40"/>
      <c r="G3" s="40"/>
      <c r="H3" s="40"/>
      <c r="I3" s="40"/>
      <c r="J3" s="40"/>
      <c r="K3" s="47" t="str">
        <f>CONCATENATE("For the year ended"," ",'Input Sheet'!C25)</f>
        <v>For the year ended 31st March 2020</v>
      </c>
      <c r="M3" s="230" t="s">
        <v>68</v>
      </c>
      <c r="N3" s="231"/>
      <c r="O3" s="231"/>
      <c r="P3" s="231"/>
      <c r="Q3" s="231"/>
      <c r="R3" s="231"/>
      <c r="S3" s="231"/>
      <c r="T3" s="231"/>
      <c r="U3" s="231"/>
      <c r="V3" s="231"/>
      <c r="W3" s="231"/>
    </row>
    <row r="4" spans="1:23" ht="15.75" customHeight="1" thickTop="1" x14ac:dyDescent="0.45">
      <c r="A4" s="30" t="str">
        <f t="shared" si="0"/>
        <v>Print</v>
      </c>
      <c r="B4" s="136" t="s">
        <v>20</v>
      </c>
    </row>
    <row r="5" spans="1:23" ht="18.5" x14ac:dyDescent="0.35">
      <c r="A5" s="30" t="str">
        <f t="shared" si="0"/>
        <v>Print</v>
      </c>
      <c r="B5" s="121" t="s">
        <v>344</v>
      </c>
      <c r="C5" s="116"/>
      <c r="D5" s="116"/>
      <c r="E5" s="116"/>
      <c r="F5" s="116"/>
      <c r="G5" s="116"/>
      <c r="H5" s="116"/>
      <c r="I5" s="116"/>
      <c r="J5" s="116"/>
      <c r="K5" s="116"/>
    </row>
    <row r="6" spans="1:23" ht="15.75" customHeight="1" x14ac:dyDescent="0.35">
      <c r="A6" s="30" t="str">
        <f t="shared" si="0"/>
        <v>Print</v>
      </c>
      <c r="B6" s="135" t="s">
        <v>20</v>
      </c>
      <c r="C6" s="116"/>
      <c r="D6" s="116"/>
      <c r="E6" s="116"/>
      <c r="F6" s="116"/>
      <c r="G6" s="116"/>
      <c r="H6" s="116"/>
      <c r="I6" s="116"/>
      <c r="J6" s="116"/>
      <c r="K6" s="116"/>
    </row>
    <row r="7" spans="1:23" ht="15.5" x14ac:dyDescent="0.35">
      <c r="A7" s="30" t="str">
        <f t="shared" si="0"/>
        <v>Print</v>
      </c>
      <c r="B7" s="122" t="s">
        <v>245</v>
      </c>
      <c r="C7" s="116"/>
      <c r="D7" s="116"/>
      <c r="E7" s="116"/>
      <c r="F7" s="116"/>
      <c r="G7" s="116"/>
      <c r="H7" s="116"/>
      <c r="I7" s="116"/>
      <c r="J7" s="116"/>
      <c r="K7" s="116"/>
    </row>
    <row r="8" spans="1:23" ht="15.5" x14ac:dyDescent="0.35">
      <c r="A8" s="30" t="str">
        <f t="shared" si="0"/>
        <v>Print</v>
      </c>
      <c r="B8" s="186" t="s">
        <v>20</v>
      </c>
      <c r="C8" s="116"/>
      <c r="D8" s="116"/>
      <c r="E8" s="116"/>
      <c r="F8" s="116"/>
      <c r="G8" s="116"/>
      <c r="H8" s="116"/>
      <c r="I8" s="116"/>
      <c r="J8" s="116"/>
      <c r="K8" s="116"/>
    </row>
    <row r="9" spans="1:23" ht="48" customHeight="1" x14ac:dyDescent="0.35">
      <c r="A9" s="30" t="str">
        <f t="shared" si="0"/>
        <v>Print</v>
      </c>
      <c r="B9" s="232" t="str">
        <f>CONCATENATE("The Joint Committee’s financial performance for the year ended ",'Input Sheet'!$C$25," is as set out in the Comprehensive Income and Expenditure Statement and it's financial position is as set out in the Balance Sheet and Cash Flow Statement.")</f>
        <v>The Joint Committee’s financial performance for the year ended 31st March 2020 is as set out in the Comprehensive Income and Expenditure Statement and it's financial position is as set out in the Balance Sheet and Cash Flow Statement.</v>
      </c>
      <c r="C9" s="220"/>
      <c r="D9" s="220"/>
      <c r="E9" s="220"/>
      <c r="F9" s="220"/>
      <c r="G9" s="220"/>
      <c r="H9" s="220"/>
      <c r="I9" s="220"/>
      <c r="J9" s="220"/>
      <c r="K9" s="220"/>
      <c r="M9" s="55"/>
    </row>
    <row r="10" spans="1:23" ht="15.75" customHeight="1" x14ac:dyDescent="0.35">
      <c r="A10" s="30" t="str">
        <f t="shared" si="0"/>
        <v>Print</v>
      </c>
      <c r="B10" s="134" t="s">
        <v>20</v>
      </c>
      <c r="C10" s="123"/>
      <c r="D10" s="123"/>
      <c r="E10" s="123"/>
      <c r="F10" s="123"/>
      <c r="G10" s="123"/>
      <c r="H10" s="123"/>
      <c r="I10" s="123"/>
      <c r="J10" s="123"/>
      <c r="K10" s="123"/>
      <c r="M10" s="42"/>
      <c r="N10" s="2"/>
      <c r="O10" s="2"/>
    </row>
    <row r="11" spans="1:23" ht="65.25" customHeight="1" x14ac:dyDescent="0.35">
      <c r="A11" s="30" t="str">
        <f t="shared" si="0"/>
        <v>Print</v>
      </c>
      <c r="B11" s="232" t="str">
        <f>CONCATENATE("These financial statements have been prepared in line with the Code of Practice on Local Authority Accounting in the United Kingdom ",'Input Sheet'!$E$25," (the Code) and the Department for Communities Accounts Direction, Circular ",'Input Sheet'!$C$29,"."," It is the purpose of this foreword to explain, in an easily understandable way the financial facts in relation to the Joint Committee.")</f>
        <v>These financial statements have been prepared in line with the Code of Practice on Local Authority Accounting in the United Kingdom 2019/20 (the Code) and the Department for Communities Accounts Direction, Circular . It is the purpose of this foreword to explain, in an easily understandable way the financial facts in relation to the Joint Committee.</v>
      </c>
      <c r="C11" s="227"/>
      <c r="D11" s="227"/>
      <c r="E11" s="227"/>
      <c r="F11" s="227"/>
      <c r="G11" s="227"/>
      <c r="H11" s="227"/>
      <c r="I11" s="227"/>
      <c r="J11" s="227"/>
      <c r="K11" s="227"/>
      <c r="M11" s="58"/>
    </row>
    <row r="12" spans="1:23" ht="15.75" customHeight="1" x14ac:dyDescent="0.35">
      <c r="A12" s="30" t="str">
        <f t="shared" si="0"/>
        <v>Print</v>
      </c>
      <c r="B12" s="137" t="s">
        <v>20</v>
      </c>
      <c r="C12" s="124"/>
      <c r="D12" s="116"/>
      <c r="E12" s="116"/>
      <c r="F12" s="116"/>
      <c r="G12" s="116"/>
      <c r="H12" s="116"/>
      <c r="I12" s="116"/>
      <c r="J12" s="116"/>
      <c r="K12" s="116"/>
      <c r="M12" s="42"/>
      <c r="N12" s="2"/>
      <c r="O12" s="2"/>
      <c r="P12" s="2"/>
      <c r="Q12" s="2"/>
      <c r="R12" s="2"/>
      <c r="S12" s="2"/>
      <c r="T12" s="2"/>
      <c r="U12" s="2"/>
      <c r="V12" s="2"/>
    </row>
    <row r="13" spans="1:23" ht="46.5" customHeight="1" x14ac:dyDescent="0.35">
      <c r="A13" s="30" t="str">
        <f t="shared" si="0"/>
        <v>Print</v>
      </c>
      <c r="B13" s="232" t="str">
        <f>CONCATENATE("This Statement of Accounts explains the Joint Committee's finances during the financial year ",'Input Sheet'!$E$25," and its financial position at the end of that year.","  It follows approved accounting standards and is necessarily technical in parts.")</f>
        <v>This Statement of Accounts explains the Joint Committee's finances during the financial year 2019/20 and its financial position at the end of that year.  It follows approved accounting standards and is necessarily technical in parts.</v>
      </c>
      <c r="C13" s="227"/>
      <c r="D13" s="227"/>
      <c r="E13" s="227"/>
      <c r="F13" s="227"/>
      <c r="G13" s="227"/>
      <c r="H13" s="233"/>
      <c r="I13" s="227"/>
      <c r="J13" s="227"/>
      <c r="K13" s="227"/>
      <c r="M13" s="58"/>
    </row>
    <row r="14" spans="1:23" ht="15.75" customHeight="1" x14ac:dyDescent="0.35">
      <c r="A14" s="30" t="str">
        <f t="shared" si="0"/>
        <v>Print</v>
      </c>
      <c r="B14" s="137" t="s">
        <v>20</v>
      </c>
      <c r="C14" s="124"/>
      <c r="D14" s="116"/>
      <c r="E14" s="116"/>
      <c r="F14" s="116"/>
      <c r="G14" s="116"/>
      <c r="H14" s="116"/>
      <c r="I14" s="116"/>
      <c r="J14" s="116"/>
      <c r="K14" s="116"/>
      <c r="N14" s="30"/>
      <c r="O14" s="30"/>
    </row>
    <row r="15" spans="1:23" ht="15.75" customHeight="1" x14ac:dyDescent="0.35">
      <c r="A15" s="30" t="str">
        <f t="shared" si="0"/>
        <v>Print</v>
      </c>
      <c r="B15" s="73" t="s">
        <v>54</v>
      </c>
      <c r="C15" s="116"/>
      <c r="D15" s="116"/>
      <c r="E15" s="116"/>
      <c r="F15" s="116"/>
      <c r="G15" s="116"/>
      <c r="H15" s="116"/>
      <c r="I15" s="116"/>
      <c r="J15" s="116"/>
      <c r="K15" s="116"/>
      <c r="N15" s="30"/>
      <c r="O15" s="30"/>
    </row>
    <row r="16" spans="1:23" ht="15.75" customHeight="1" x14ac:dyDescent="0.35">
      <c r="A16" s="30" t="str">
        <f t="shared" si="0"/>
        <v>Print</v>
      </c>
      <c r="B16" s="187" t="s">
        <v>20</v>
      </c>
      <c r="C16" s="116"/>
      <c r="D16" s="116"/>
      <c r="E16" s="116"/>
      <c r="F16" s="116"/>
      <c r="G16" s="116"/>
      <c r="H16" s="116"/>
      <c r="I16" s="116"/>
      <c r="J16" s="116"/>
      <c r="K16" s="116"/>
      <c r="N16" s="30"/>
      <c r="O16" s="30"/>
    </row>
    <row r="17" spans="1:23" ht="61.5" customHeight="1" x14ac:dyDescent="0.35">
      <c r="A17" s="30" t="str">
        <f t="shared" si="0"/>
        <v>Print</v>
      </c>
      <c r="B17" s="249" t="str">
        <f>CONCATENATE("The Code requires Local Authorities to consider all their interests and to prepare a full set of group financial statements where they have material interests in subsidiaries, associates or joint ventures."," ",'Input Sheet'!$C$5," does not have material interests in such bodies and accordingly is not required to prepare group financial statements.")</f>
        <v>The Code requires Local Authorities to consider all their interests and to prepare a full set of group financial statements where they have material interests in subsidiaries, associates or joint ventures. ABC Joint Committee does not have material interests in such bodies and accordingly is not required to prepare group financial statements.</v>
      </c>
      <c r="C17" s="227"/>
      <c r="D17" s="227"/>
      <c r="E17" s="227"/>
      <c r="F17" s="227"/>
      <c r="G17" s="227"/>
      <c r="H17" s="227"/>
      <c r="I17" s="227"/>
      <c r="J17" s="227"/>
      <c r="K17" s="227"/>
      <c r="M17" s="72"/>
    </row>
    <row r="18" spans="1:23" ht="15.75" customHeight="1" x14ac:dyDescent="0.35">
      <c r="A18" s="30" t="str">
        <f t="shared" si="0"/>
        <v>Print</v>
      </c>
      <c r="B18" s="135" t="s">
        <v>20</v>
      </c>
      <c r="C18" s="116"/>
      <c r="D18" s="116"/>
      <c r="E18" s="116"/>
      <c r="F18" s="116"/>
      <c r="G18" s="116"/>
      <c r="H18" s="116"/>
      <c r="I18" s="116"/>
      <c r="J18" s="116"/>
      <c r="K18" s="116"/>
    </row>
    <row r="19" spans="1:23" ht="15.75" customHeight="1" x14ac:dyDescent="0.35">
      <c r="A19" s="30" t="str">
        <f t="shared" si="0"/>
        <v>Print</v>
      </c>
      <c r="B19" s="73" t="s">
        <v>55</v>
      </c>
      <c r="C19" s="116"/>
      <c r="D19" s="116"/>
      <c r="E19" s="116"/>
      <c r="F19" s="116"/>
      <c r="G19" s="116"/>
      <c r="H19" s="116"/>
      <c r="I19" s="116"/>
      <c r="J19" s="116"/>
      <c r="K19" s="116"/>
    </row>
    <row r="20" spans="1:23" ht="15.75" customHeight="1" x14ac:dyDescent="0.35">
      <c r="A20" s="30" t="str">
        <f t="shared" si="0"/>
        <v>Print</v>
      </c>
      <c r="B20" s="187" t="s">
        <v>20</v>
      </c>
      <c r="C20" s="116"/>
      <c r="D20" s="116"/>
      <c r="E20" s="116"/>
      <c r="F20" s="116"/>
      <c r="G20" s="116"/>
      <c r="H20" s="116"/>
      <c r="I20" s="116"/>
      <c r="J20" s="116"/>
      <c r="K20" s="116"/>
    </row>
    <row r="21" spans="1:23" ht="91.5" customHeight="1" x14ac:dyDescent="0.35">
      <c r="A21" s="30" t="str">
        <f t="shared" si="0"/>
        <v>Print</v>
      </c>
      <c r="B21" s="227" t="str">
        <f>CONCATENATE("The Statement of Accounts for the year ended"," ",'Input Sheet'!C25," ","have been prepared in line with The Code of Practice on Local Authority Accounting in The United Kingdom"," ",'Input Sheet'!E25," "," (the Code) and the Department for Communities Accounts Direction, Circular"," ",'Input Sheet'!C29,"."," "," It is the purpose of this foreword to explain, in an easily understandable way the financial facts in relation to the Joint Committee for this period",".","  However, the Financial Statements follow approved Accounting standards and are necessarily technical in parts","." )</f>
        <v>The Statement of Accounts for the year ended 31st March 2020 have been prepared in line with The Code of Practice on Local Authority Accounting in The United Kingdom 2019/20  (the Code) and the Department for Communities Accounts Direction, Circular .  It is the purpose of this foreword to explain, in an easily understandable way the financial facts in relation to the Joint Committee for this period.  However, the Financial Statements follow approved Accounting standards and are necessarily technical in parts.</v>
      </c>
      <c r="C21" s="227"/>
      <c r="D21" s="227"/>
      <c r="E21" s="227"/>
      <c r="F21" s="227"/>
      <c r="G21" s="227"/>
      <c r="H21" s="227"/>
      <c r="I21" s="227"/>
      <c r="J21" s="227"/>
      <c r="K21" s="227"/>
    </row>
    <row r="22" spans="1:23" ht="15.75" customHeight="1" x14ac:dyDescent="0.35">
      <c r="A22" s="30" t="str">
        <f t="shared" si="0"/>
        <v>Print</v>
      </c>
      <c r="B22" s="135" t="s">
        <v>20</v>
      </c>
      <c r="C22" s="116"/>
      <c r="D22" s="116"/>
      <c r="E22" s="116"/>
      <c r="F22" s="116"/>
      <c r="G22" s="116"/>
      <c r="H22" s="116"/>
      <c r="I22" s="116"/>
      <c r="J22" s="116"/>
      <c r="K22" s="116"/>
    </row>
    <row r="23" spans="1:23" ht="33" customHeight="1" x14ac:dyDescent="0.35">
      <c r="A23" s="30" t="str">
        <f t="shared" si="0"/>
        <v>Print</v>
      </c>
      <c r="B23" s="226" t="str">
        <f>CONCATENATE("The financial statements explain the Joint Committee's finances during the financial year ended"," ",'Input Sheet'!C25, " ","and its financial position at the end of that year.")</f>
        <v>The financial statements explain the Joint Committee's finances during the financial year ended 31st March 2020 and its financial position at the end of that year.</v>
      </c>
      <c r="C23" s="220"/>
      <c r="D23" s="220"/>
      <c r="E23" s="220"/>
      <c r="F23" s="220"/>
      <c r="G23" s="220"/>
      <c r="H23" s="220"/>
      <c r="I23" s="220"/>
      <c r="J23" s="220"/>
      <c r="K23" s="220"/>
    </row>
    <row r="24" spans="1:23" ht="15.75" customHeight="1" x14ac:dyDescent="0.35">
      <c r="A24" s="30" t="str">
        <f t="shared" si="0"/>
        <v>Print</v>
      </c>
      <c r="B24" s="135" t="s">
        <v>20</v>
      </c>
      <c r="C24" s="116"/>
      <c r="D24" s="116"/>
      <c r="E24" s="116"/>
      <c r="F24" s="116"/>
      <c r="G24" s="116"/>
      <c r="H24" s="116"/>
      <c r="I24" s="116"/>
      <c r="J24" s="116"/>
      <c r="K24" s="116"/>
    </row>
    <row r="25" spans="1:23" ht="17.25" customHeight="1" x14ac:dyDescent="0.35">
      <c r="A25" s="30" t="str">
        <f t="shared" si="0"/>
        <v>Print</v>
      </c>
      <c r="B25" s="226" t="s">
        <v>257</v>
      </c>
      <c r="C25" s="220"/>
      <c r="D25" s="220"/>
      <c r="E25" s="220"/>
      <c r="F25" s="220"/>
      <c r="G25" s="220"/>
      <c r="H25" s="220"/>
      <c r="I25" s="220"/>
      <c r="J25" s="220"/>
      <c r="K25" s="220"/>
    </row>
    <row r="26" spans="1:23" ht="15.75" customHeight="1" x14ac:dyDescent="0.35">
      <c r="A26" s="30" t="str">
        <f t="shared" si="0"/>
        <v>Print</v>
      </c>
      <c r="B26" s="138" t="s">
        <v>20</v>
      </c>
      <c r="C26" s="125"/>
      <c r="D26" s="125"/>
      <c r="E26" s="125"/>
      <c r="F26" s="125"/>
      <c r="G26" s="125"/>
      <c r="H26" s="125"/>
      <c r="I26" s="125"/>
      <c r="J26" s="125"/>
      <c r="K26" s="125"/>
    </row>
    <row r="27" spans="1:23" ht="64.5" customHeight="1" x14ac:dyDescent="0.35">
      <c r="A27" s="30" t="str">
        <f t="shared" si="0"/>
        <v>Print</v>
      </c>
      <c r="B27" s="8" t="s">
        <v>7</v>
      </c>
      <c r="C27" s="226" t="s">
        <v>21</v>
      </c>
      <c r="D27" s="220"/>
      <c r="E27" s="220"/>
      <c r="F27" s="220"/>
      <c r="G27" s="220"/>
      <c r="H27" s="220"/>
      <c r="I27" s="220"/>
      <c r="J27" s="220"/>
      <c r="K27" s="220"/>
      <c r="M27" s="76" t="s">
        <v>56</v>
      </c>
      <c r="N27" s="254" t="s">
        <v>57</v>
      </c>
      <c r="O27" s="255"/>
      <c r="P27" s="255"/>
      <c r="Q27" s="255"/>
      <c r="R27" s="255"/>
      <c r="S27" s="255"/>
      <c r="T27" s="255"/>
      <c r="U27" s="255"/>
      <c r="V27" s="255"/>
      <c r="W27" s="255"/>
    </row>
    <row r="28" spans="1:23" ht="15.75" customHeight="1" x14ac:dyDescent="0.35">
      <c r="A28" s="30" t="str">
        <f t="shared" si="0"/>
        <v>Print</v>
      </c>
      <c r="B28" s="135" t="s">
        <v>20</v>
      </c>
      <c r="C28" s="116"/>
      <c r="D28" s="116"/>
      <c r="E28" s="116"/>
      <c r="F28" s="116"/>
      <c r="G28" s="116"/>
      <c r="H28" s="116"/>
      <c r="I28" s="116"/>
      <c r="J28" s="116"/>
      <c r="K28" s="116"/>
      <c r="M28" s="36"/>
    </row>
    <row r="29" spans="1:23" ht="93" customHeight="1" x14ac:dyDescent="0.35">
      <c r="A29" s="30" t="str">
        <f t="shared" si="0"/>
        <v>Print</v>
      </c>
      <c r="B29" s="8" t="s">
        <v>7</v>
      </c>
      <c r="C29" s="226" t="s">
        <v>22</v>
      </c>
      <c r="D29" s="227"/>
      <c r="E29" s="227"/>
      <c r="F29" s="227"/>
      <c r="G29" s="227"/>
      <c r="H29" s="227"/>
      <c r="I29" s="227"/>
      <c r="J29" s="227"/>
      <c r="K29" s="227"/>
      <c r="M29" s="36"/>
    </row>
    <row r="30" spans="1:23" ht="15.75" customHeight="1" x14ac:dyDescent="0.35">
      <c r="A30" s="30" t="str">
        <f t="shared" si="0"/>
        <v>Print</v>
      </c>
      <c r="B30" s="135" t="s">
        <v>20</v>
      </c>
      <c r="C30" s="116"/>
      <c r="D30" s="116"/>
      <c r="E30" s="116"/>
      <c r="F30" s="116"/>
      <c r="G30" s="116"/>
      <c r="H30" s="116"/>
      <c r="I30" s="116"/>
      <c r="J30" s="116"/>
      <c r="K30" s="116"/>
      <c r="M30" s="36"/>
    </row>
    <row r="31" spans="1:23" ht="45" customHeight="1" x14ac:dyDescent="0.35">
      <c r="A31" s="30" t="str">
        <f t="shared" si="0"/>
        <v>Print</v>
      </c>
      <c r="B31" s="8" t="s">
        <v>7</v>
      </c>
      <c r="C31" s="226" t="s">
        <v>23</v>
      </c>
      <c r="D31" s="220"/>
      <c r="E31" s="220"/>
      <c r="F31" s="220"/>
      <c r="G31" s="220"/>
      <c r="H31" s="220"/>
      <c r="I31" s="220"/>
      <c r="J31" s="220"/>
      <c r="K31" s="220"/>
      <c r="M31" s="36"/>
    </row>
    <row r="32" spans="1:23" ht="15.75" customHeight="1" x14ac:dyDescent="0.35">
      <c r="A32" s="30" t="str">
        <f t="shared" si="0"/>
        <v>Print</v>
      </c>
      <c r="B32" s="135" t="s">
        <v>20</v>
      </c>
      <c r="C32" s="116"/>
      <c r="D32" s="116"/>
      <c r="E32" s="116"/>
      <c r="F32" s="116"/>
      <c r="G32" s="116"/>
      <c r="H32" s="116"/>
      <c r="I32" s="116"/>
      <c r="J32" s="116"/>
      <c r="K32" s="116"/>
      <c r="M32" s="36"/>
    </row>
    <row r="33" spans="1:23" ht="60.75" customHeight="1" x14ac:dyDescent="0.35">
      <c r="A33" s="30" t="str">
        <f t="shared" si="0"/>
        <v>Print</v>
      </c>
      <c r="B33" s="8" t="s">
        <v>7</v>
      </c>
      <c r="C33" s="226" t="s">
        <v>24</v>
      </c>
      <c r="D33" s="220"/>
      <c r="E33" s="220"/>
      <c r="F33" s="220"/>
      <c r="G33" s="220"/>
      <c r="H33" s="220"/>
      <c r="I33" s="220"/>
      <c r="J33" s="220"/>
      <c r="K33" s="220"/>
      <c r="M33" s="36"/>
    </row>
    <row r="34" spans="1:23" ht="15.75" customHeight="1" x14ac:dyDescent="0.35">
      <c r="A34" s="30" t="str">
        <f t="shared" si="0"/>
        <v>Print</v>
      </c>
      <c r="B34" s="137" t="s">
        <v>20</v>
      </c>
      <c r="C34" s="120"/>
      <c r="D34" s="125"/>
      <c r="E34" s="125"/>
      <c r="F34" s="125"/>
      <c r="G34" s="125"/>
      <c r="H34" s="125"/>
      <c r="I34" s="125"/>
      <c r="J34" s="125"/>
      <c r="K34" s="125"/>
      <c r="M34" s="36"/>
    </row>
    <row r="35" spans="1:23" ht="59.25" customHeight="1" x14ac:dyDescent="0.35">
      <c r="A35" s="30" t="str">
        <f t="shared" si="0"/>
        <v>Print</v>
      </c>
      <c r="B35" s="227" t="str">
        <f>CONCATENATE("For the year ended"," ",'Input Sheet'!C25," ","the Joint Committee accounted for grant income of £",TEXT('Primary Stat'!E12,"#,###"),","," ","Council contributions of £",TEXT('Primary Stat'!E13,"#,###")," ","and"," ","incurred total costs of £",TEXT('Primary Stat'!E32,"#,###"),"."," ","The financial activities of the Joint Committee are wholly funded by Government Bodies and the participating Councils, therefore resulting in a £nil surplus/deficit for the year.")</f>
        <v>For the year ended 31st March 2020 the Joint Committee accounted for grant income of £, Council contributions of £ and incurred total costs of £. The financial activities of the Joint Committee are wholly funded by Government Bodies and the participating Councils, therefore resulting in a £nil surplus/deficit for the year.</v>
      </c>
      <c r="C35" s="227"/>
      <c r="D35" s="227"/>
      <c r="E35" s="227"/>
      <c r="F35" s="227"/>
      <c r="G35" s="227"/>
      <c r="H35" s="227"/>
      <c r="I35" s="227"/>
      <c r="J35" s="227"/>
      <c r="K35" s="227"/>
      <c r="M35" s="76" t="s">
        <v>58</v>
      </c>
      <c r="N35" s="254" t="s">
        <v>59</v>
      </c>
      <c r="O35" s="255"/>
      <c r="P35" s="255"/>
      <c r="Q35" s="255"/>
      <c r="R35" s="255"/>
      <c r="S35" s="255"/>
      <c r="T35" s="255"/>
      <c r="U35" s="255"/>
      <c r="V35" s="255"/>
      <c r="W35" s="255"/>
    </row>
    <row r="36" spans="1:23" ht="15.5" x14ac:dyDescent="0.35">
      <c r="A36" s="30" t="str">
        <f t="shared" si="0"/>
        <v>Print</v>
      </c>
      <c r="B36" s="137" t="s">
        <v>20</v>
      </c>
      <c r="C36" s="120"/>
      <c r="D36" s="125"/>
      <c r="E36" s="125"/>
      <c r="F36" s="125"/>
      <c r="G36" s="125"/>
      <c r="H36" s="125"/>
      <c r="I36" s="125"/>
      <c r="J36" s="125"/>
      <c r="K36" s="125"/>
      <c r="M36" s="36"/>
    </row>
    <row r="37" spans="1:23" ht="15.5" x14ac:dyDescent="0.35">
      <c r="A37" s="30" t="str">
        <f t="shared" si="0"/>
        <v>Do Not Print</v>
      </c>
      <c r="B37" s="8"/>
      <c r="C37" s="53"/>
      <c r="D37" s="1"/>
      <c r="E37" s="1"/>
      <c r="F37" s="1"/>
      <c r="G37" s="1"/>
      <c r="H37" s="1"/>
      <c r="I37" s="1"/>
      <c r="J37" s="1"/>
      <c r="K37" s="1"/>
      <c r="M37" s="78" t="s">
        <v>60</v>
      </c>
      <c r="N37" s="254" t="s">
        <v>64</v>
      </c>
      <c r="O37" s="255"/>
      <c r="P37" s="255"/>
      <c r="Q37" s="255"/>
      <c r="R37" s="255"/>
      <c r="S37" s="255"/>
      <c r="T37" s="255"/>
      <c r="U37" s="255"/>
      <c r="V37" s="255"/>
      <c r="W37" s="255"/>
    </row>
    <row r="38" spans="1:23" ht="15.5" x14ac:dyDescent="0.35">
      <c r="A38" s="30" t="str">
        <f t="shared" si="0"/>
        <v>Do Not Print</v>
      </c>
      <c r="B38" s="8"/>
      <c r="C38" s="53"/>
      <c r="D38" s="1"/>
      <c r="E38" s="1"/>
      <c r="F38" s="1"/>
      <c r="G38" s="1"/>
      <c r="H38" s="1"/>
      <c r="I38" s="1"/>
      <c r="J38" s="1"/>
      <c r="K38" s="1"/>
      <c r="M38" s="75"/>
      <c r="N38" s="68"/>
      <c r="O38" s="69"/>
      <c r="P38" s="69"/>
      <c r="Q38" s="69"/>
      <c r="R38" s="69"/>
      <c r="S38" s="69"/>
      <c r="T38" s="69"/>
      <c r="U38" s="69"/>
      <c r="V38" s="69"/>
      <c r="W38" s="69"/>
    </row>
    <row r="39" spans="1:23" ht="15.5" x14ac:dyDescent="0.35">
      <c r="A39" s="30" t="str">
        <f t="shared" si="0"/>
        <v>Do Not Print</v>
      </c>
      <c r="B39" s="8"/>
      <c r="C39" s="53"/>
      <c r="D39" s="1"/>
      <c r="E39" s="1"/>
      <c r="F39" s="1"/>
      <c r="G39" s="1"/>
      <c r="H39" s="1"/>
      <c r="I39" s="1"/>
      <c r="J39" s="1"/>
      <c r="K39" s="1"/>
      <c r="M39" s="78" t="s">
        <v>65</v>
      </c>
      <c r="N39" s="254" t="s">
        <v>66</v>
      </c>
      <c r="O39" s="255"/>
      <c r="P39" s="255"/>
      <c r="Q39" s="255"/>
      <c r="R39" s="255"/>
      <c r="S39" s="255"/>
      <c r="T39" s="255"/>
      <c r="U39" s="255"/>
      <c r="V39" s="255"/>
      <c r="W39" s="255"/>
    </row>
    <row r="40" spans="1:23" ht="15.5" x14ac:dyDescent="0.35">
      <c r="A40" s="30" t="str">
        <f t="shared" si="0"/>
        <v>Do Not Print</v>
      </c>
      <c r="B40" s="8"/>
      <c r="C40" s="53"/>
      <c r="D40" s="1"/>
      <c r="E40" s="1"/>
      <c r="F40" s="1"/>
      <c r="G40" s="1"/>
      <c r="H40" s="1"/>
      <c r="I40" s="1"/>
      <c r="J40" s="1"/>
      <c r="K40" s="1"/>
      <c r="M40" s="75"/>
      <c r="N40" s="68"/>
      <c r="O40" s="69"/>
      <c r="P40" s="69"/>
      <c r="Q40" s="69"/>
      <c r="R40" s="69"/>
      <c r="S40" s="69"/>
      <c r="T40" s="69"/>
      <c r="U40" s="69"/>
      <c r="V40" s="69"/>
      <c r="W40" s="69"/>
    </row>
    <row r="41" spans="1:23" ht="15.5" x14ac:dyDescent="0.35">
      <c r="A41" s="30" t="str">
        <f t="shared" si="0"/>
        <v>Do Not Print</v>
      </c>
      <c r="B41" s="8"/>
      <c r="C41" s="53"/>
      <c r="D41" s="1"/>
      <c r="E41" s="1"/>
      <c r="F41" s="1"/>
      <c r="G41" s="1"/>
      <c r="H41" s="1"/>
      <c r="I41" s="1"/>
      <c r="J41" s="1"/>
      <c r="K41" s="1"/>
      <c r="M41" s="76" t="s">
        <v>67</v>
      </c>
      <c r="N41" s="254" t="s">
        <v>76</v>
      </c>
      <c r="O41" s="255"/>
      <c r="P41" s="255"/>
      <c r="Q41" s="255"/>
      <c r="R41" s="255"/>
      <c r="S41" s="255"/>
      <c r="T41" s="255"/>
      <c r="U41" s="255"/>
      <c r="V41" s="255"/>
      <c r="W41" s="255"/>
    </row>
    <row r="42" spans="1:23" ht="15.5" x14ac:dyDescent="0.35">
      <c r="A42" s="30" t="str">
        <f t="shared" si="0"/>
        <v>Do Not Print</v>
      </c>
      <c r="B42" s="8"/>
      <c r="C42" s="53"/>
      <c r="D42" s="1"/>
      <c r="E42" s="1"/>
      <c r="F42" s="1"/>
      <c r="G42" s="1"/>
      <c r="H42" s="1"/>
      <c r="I42" s="1"/>
      <c r="J42" s="1"/>
      <c r="K42" s="1"/>
      <c r="M42" s="60"/>
      <c r="N42" s="68"/>
      <c r="O42" s="69"/>
      <c r="P42" s="69"/>
      <c r="Q42" s="69"/>
      <c r="R42" s="69"/>
      <c r="S42" s="69"/>
      <c r="T42" s="69"/>
      <c r="U42" s="69"/>
      <c r="V42" s="69"/>
      <c r="W42" s="69"/>
    </row>
    <row r="43" spans="1:23" ht="15.5" x14ac:dyDescent="0.35">
      <c r="A43" s="30" t="str">
        <f t="shared" si="0"/>
        <v>Do Not Print</v>
      </c>
      <c r="B43" s="8"/>
      <c r="C43" s="53"/>
      <c r="D43" s="1"/>
      <c r="E43" s="1"/>
      <c r="F43" s="1"/>
      <c r="G43" s="1"/>
      <c r="H43" s="1"/>
      <c r="I43" s="1"/>
      <c r="J43" s="1"/>
      <c r="K43" s="1"/>
      <c r="M43" s="76" t="s">
        <v>77</v>
      </c>
      <c r="N43" s="254" t="s">
        <v>118</v>
      </c>
      <c r="O43" s="255"/>
      <c r="P43" s="255"/>
      <c r="Q43" s="255"/>
      <c r="R43" s="255"/>
      <c r="S43" s="255"/>
      <c r="T43" s="255"/>
      <c r="U43" s="255"/>
      <c r="V43" s="255"/>
      <c r="W43" s="255"/>
    </row>
    <row r="44" spans="1:23" ht="15.5" x14ac:dyDescent="0.35">
      <c r="A44" s="30" t="str">
        <f t="shared" si="0"/>
        <v>Do Not Print</v>
      </c>
      <c r="B44" s="8"/>
      <c r="C44" s="53"/>
      <c r="D44" s="1"/>
      <c r="E44" s="1"/>
      <c r="F44" s="1"/>
      <c r="G44" s="1"/>
      <c r="H44" s="1"/>
      <c r="I44" s="1"/>
      <c r="J44" s="1"/>
      <c r="K44" s="1"/>
      <c r="M44" s="60"/>
      <c r="N44" s="68"/>
      <c r="O44" s="69"/>
      <c r="P44" s="69"/>
      <c r="Q44" s="69"/>
      <c r="R44" s="69"/>
      <c r="S44" s="69"/>
      <c r="T44" s="69"/>
      <c r="U44" s="69"/>
      <c r="V44" s="69"/>
      <c r="W44" s="69"/>
    </row>
    <row r="45" spans="1:23" ht="15.5" x14ac:dyDescent="0.35">
      <c r="A45" s="30" t="str">
        <f t="shared" si="0"/>
        <v>Do Not Print</v>
      </c>
      <c r="B45" s="8"/>
      <c r="C45" s="53"/>
      <c r="D45" s="1"/>
      <c r="E45" s="1"/>
      <c r="F45" s="1"/>
      <c r="G45" s="1"/>
      <c r="H45" s="1"/>
      <c r="I45" s="1"/>
      <c r="J45" s="1"/>
      <c r="K45" s="1"/>
      <c r="M45" s="77" t="s">
        <v>78</v>
      </c>
      <c r="N45" s="254" t="s">
        <v>79</v>
      </c>
      <c r="O45" s="255"/>
      <c r="P45" s="255"/>
      <c r="Q45" s="255"/>
      <c r="R45" s="255"/>
      <c r="S45" s="255"/>
      <c r="T45" s="255"/>
      <c r="U45" s="255"/>
      <c r="V45" s="255"/>
      <c r="W45" s="255"/>
    </row>
    <row r="46" spans="1:23" ht="15.5" x14ac:dyDescent="0.35">
      <c r="A46" s="30" t="str">
        <f t="shared" si="0"/>
        <v>Do Not Print</v>
      </c>
      <c r="B46" s="8"/>
      <c r="C46" s="53"/>
      <c r="D46" s="1"/>
      <c r="E46" s="1"/>
      <c r="F46" s="1"/>
      <c r="G46" s="1"/>
      <c r="H46" s="1"/>
      <c r="I46" s="1"/>
      <c r="J46" s="1"/>
      <c r="K46" s="1"/>
      <c r="M46" s="60"/>
      <c r="N46" s="68"/>
      <c r="O46" s="69"/>
      <c r="P46" s="69"/>
      <c r="Q46" s="69"/>
      <c r="R46" s="69"/>
      <c r="S46" s="69"/>
      <c r="T46" s="69"/>
      <c r="U46" s="69"/>
      <c r="V46" s="69"/>
      <c r="W46" s="69"/>
    </row>
    <row r="47" spans="1:23" ht="15.5" x14ac:dyDescent="0.35">
      <c r="A47" s="30" t="str">
        <f t="shared" si="0"/>
        <v>Do Not Print</v>
      </c>
      <c r="B47" s="8"/>
      <c r="C47" s="53"/>
      <c r="D47" s="1"/>
      <c r="E47" s="1"/>
      <c r="F47" s="1"/>
      <c r="G47" s="1"/>
      <c r="H47" s="1"/>
      <c r="I47" s="1"/>
      <c r="J47" s="1"/>
      <c r="K47" s="1"/>
      <c r="M47" s="77" t="s">
        <v>80</v>
      </c>
      <c r="N47" s="254" t="s">
        <v>81</v>
      </c>
      <c r="O47" s="255"/>
      <c r="P47" s="255"/>
      <c r="Q47" s="255"/>
      <c r="R47" s="255"/>
      <c r="S47" s="255"/>
      <c r="T47" s="255"/>
      <c r="U47" s="255"/>
      <c r="V47" s="255"/>
      <c r="W47" s="255"/>
    </row>
    <row r="48" spans="1:23" ht="15.5" x14ac:dyDescent="0.35">
      <c r="A48" s="30" t="str">
        <f t="shared" si="0"/>
        <v>Do Not Print</v>
      </c>
      <c r="B48" s="8"/>
      <c r="C48" s="53"/>
      <c r="D48" s="1"/>
      <c r="E48" s="1"/>
      <c r="F48" s="1"/>
      <c r="G48" s="1"/>
      <c r="H48" s="1"/>
      <c r="I48" s="1"/>
      <c r="J48" s="1"/>
      <c r="K48" s="1"/>
      <c r="M48" s="60"/>
      <c r="N48" s="68"/>
      <c r="O48" s="69"/>
      <c r="P48" s="69"/>
      <c r="Q48" s="69"/>
      <c r="R48" s="69"/>
      <c r="S48" s="69"/>
      <c r="T48" s="69"/>
      <c r="U48" s="69"/>
      <c r="V48" s="69"/>
      <c r="W48" s="69"/>
    </row>
    <row r="49" spans="1:23" ht="15.5" x14ac:dyDescent="0.35">
      <c r="A49" s="30" t="str">
        <f t="shared" si="0"/>
        <v>Do Not Print</v>
      </c>
      <c r="B49" s="8"/>
      <c r="C49" s="53"/>
      <c r="D49" s="1"/>
      <c r="E49" s="1"/>
      <c r="F49" s="1"/>
      <c r="G49" s="1"/>
      <c r="H49" s="1"/>
      <c r="I49" s="1"/>
      <c r="J49" s="1"/>
      <c r="K49" s="1"/>
      <c r="M49" s="79" t="s">
        <v>82</v>
      </c>
      <c r="N49" s="254" t="s">
        <v>83</v>
      </c>
      <c r="O49" s="256"/>
      <c r="P49" s="256"/>
      <c r="Q49" s="256"/>
      <c r="R49" s="256"/>
      <c r="S49" s="256"/>
      <c r="T49" s="256"/>
      <c r="U49" s="256"/>
      <c r="V49" s="256"/>
      <c r="W49" s="256"/>
    </row>
    <row r="50" spans="1:23" ht="15.5" x14ac:dyDescent="0.35">
      <c r="A50" s="30" t="str">
        <f t="shared" si="0"/>
        <v>Do Not Print</v>
      </c>
      <c r="B50" s="8"/>
      <c r="C50" s="53"/>
      <c r="D50" s="1"/>
      <c r="E50" s="1"/>
      <c r="F50" s="1"/>
      <c r="G50" s="1"/>
      <c r="H50" s="1"/>
      <c r="I50" s="1"/>
      <c r="J50" s="1"/>
      <c r="K50" s="1"/>
      <c r="M50" s="60"/>
      <c r="N50" s="68"/>
      <c r="O50" s="1"/>
      <c r="P50" s="1"/>
      <c r="Q50" s="1"/>
      <c r="R50" s="1"/>
      <c r="S50" s="1"/>
      <c r="T50" s="1"/>
      <c r="U50" s="1"/>
      <c r="V50" s="1"/>
      <c r="W50" s="1"/>
    </row>
    <row r="51" spans="1:23" ht="15.5" x14ac:dyDescent="0.35">
      <c r="A51" s="30" t="str">
        <f t="shared" si="0"/>
        <v>Do Not Print</v>
      </c>
      <c r="B51" s="8"/>
      <c r="C51" s="53"/>
      <c r="D51" s="1"/>
      <c r="E51" s="1"/>
      <c r="F51" s="1"/>
      <c r="G51" s="1"/>
      <c r="H51" s="1"/>
      <c r="I51" s="1"/>
      <c r="J51" s="1"/>
      <c r="K51" s="1"/>
      <c r="M51" s="76" t="s">
        <v>84</v>
      </c>
      <c r="N51" s="254" t="s">
        <v>95</v>
      </c>
      <c r="O51" s="255"/>
      <c r="P51" s="255"/>
      <c r="Q51" s="255"/>
      <c r="R51" s="255"/>
      <c r="S51" s="255"/>
      <c r="T51" s="255"/>
      <c r="U51" s="255"/>
      <c r="V51" s="255"/>
      <c r="W51" s="255"/>
    </row>
    <row r="52" spans="1:23" ht="15.5" x14ac:dyDescent="0.35">
      <c r="A52" s="30" t="str">
        <f t="shared" si="0"/>
        <v>Do Not Print</v>
      </c>
      <c r="B52" s="8"/>
      <c r="C52" s="53"/>
      <c r="D52" s="1"/>
      <c r="E52" s="1"/>
      <c r="F52" s="1"/>
      <c r="G52" s="1"/>
      <c r="H52" s="1"/>
      <c r="I52" s="1"/>
      <c r="J52" s="1"/>
      <c r="K52" s="1"/>
      <c r="M52" s="60"/>
      <c r="N52" s="68"/>
      <c r="O52" s="1"/>
      <c r="P52" s="1"/>
      <c r="Q52" s="1"/>
      <c r="R52" s="1"/>
      <c r="S52" s="1"/>
      <c r="T52" s="1"/>
      <c r="U52" s="1"/>
      <c r="V52" s="1"/>
      <c r="W52" s="1"/>
    </row>
    <row r="53" spans="1:23" ht="15.5" x14ac:dyDescent="0.35">
      <c r="A53" s="30" t="str">
        <f t="shared" si="0"/>
        <v>Do Not Print</v>
      </c>
      <c r="B53" s="8"/>
      <c r="C53" s="53"/>
      <c r="D53" s="1"/>
      <c r="E53" s="1"/>
      <c r="F53" s="1"/>
      <c r="G53" s="1"/>
      <c r="H53" s="1"/>
      <c r="I53" s="1"/>
      <c r="J53" s="1"/>
      <c r="K53" s="1"/>
      <c r="M53" s="77" t="s">
        <v>96</v>
      </c>
      <c r="N53" s="254" t="s">
        <v>97</v>
      </c>
      <c r="O53" s="255"/>
      <c r="P53" s="255"/>
      <c r="Q53" s="255"/>
      <c r="R53" s="255"/>
      <c r="S53" s="255"/>
      <c r="T53" s="255"/>
      <c r="U53" s="255"/>
      <c r="V53" s="255"/>
      <c r="W53" s="255"/>
    </row>
    <row r="54" spans="1:23" ht="15.5" x14ac:dyDescent="0.35">
      <c r="A54" s="30" t="str">
        <f t="shared" si="0"/>
        <v>Do Not Print</v>
      </c>
      <c r="B54" s="8"/>
      <c r="C54" s="53"/>
      <c r="D54" s="1"/>
      <c r="E54" s="1"/>
      <c r="F54" s="1"/>
      <c r="G54" s="1"/>
      <c r="H54" s="1"/>
      <c r="I54" s="1"/>
      <c r="J54" s="1"/>
      <c r="K54" s="1"/>
      <c r="M54" s="60"/>
      <c r="N54" s="68"/>
      <c r="O54" s="1"/>
      <c r="P54" s="1"/>
      <c r="Q54" s="1"/>
      <c r="R54" s="1"/>
      <c r="S54" s="1"/>
      <c r="T54" s="1"/>
      <c r="U54" s="1"/>
      <c r="V54" s="1"/>
      <c r="W54" s="1"/>
    </row>
    <row r="55" spans="1:23" ht="15.5" x14ac:dyDescent="0.35">
      <c r="A55" s="30" t="str">
        <f t="shared" si="0"/>
        <v>Do Not Print</v>
      </c>
      <c r="B55" s="8"/>
      <c r="C55" s="53"/>
      <c r="D55" s="1"/>
      <c r="E55" s="1"/>
      <c r="F55" s="1"/>
      <c r="G55" s="1"/>
      <c r="H55" s="1"/>
      <c r="I55" s="1"/>
      <c r="J55" s="1"/>
      <c r="K55" s="1"/>
      <c r="M55" s="77" t="s">
        <v>98</v>
      </c>
      <c r="N55" s="254" t="s">
        <v>99</v>
      </c>
      <c r="O55" s="255"/>
      <c r="P55" s="255"/>
      <c r="Q55" s="255"/>
      <c r="R55" s="255"/>
      <c r="S55" s="255"/>
      <c r="T55" s="255"/>
      <c r="U55" s="255"/>
      <c r="V55" s="255"/>
      <c r="W55" s="255"/>
    </row>
    <row r="56" spans="1:23" ht="15.5" x14ac:dyDescent="0.35">
      <c r="A56" s="30" t="str">
        <f t="shared" si="0"/>
        <v>Do Not Print</v>
      </c>
      <c r="B56" s="8"/>
      <c r="C56" s="120"/>
      <c r="D56" s="125"/>
      <c r="E56" s="125"/>
      <c r="F56" s="125"/>
      <c r="G56" s="125"/>
      <c r="H56" s="125"/>
      <c r="I56" s="125"/>
      <c r="J56" s="125"/>
      <c r="K56" s="125"/>
      <c r="M56" s="60"/>
      <c r="N56" s="68"/>
      <c r="O56" s="69"/>
      <c r="P56" s="69"/>
      <c r="Q56" s="69"/>
      <c r="R56" s="69"/>
      <c r="S56" s="69"/>
      <c r="T56" s="69"/>
      <c r="U56" s="69"/>
      <c r="V56" s="69"/>
      <c r="W56" s="69"/>
    </row>
    <row r="57" spans="1:23" ht="15.5" x14ac:dyDescent="0.35">
      <c r="A57" s="30" t="str">
        <f t="shared" si="0"/>
        <v>Print</v>
      </c>
      <c r="B57" s="137" t="s">
        <v>20</v>
      </c>
      <c r="C57" s="120"/>
      <c r="D57" s="125"/>
      <c r="E57" s="125"/>
      <c r="F57" s="125"/>
      <c r="G57" s="125"/>
      <c r="H57" s="125"/>
      <c r="I57" s="125"/>
      <c r="J57" s="125"/>
      <c r="K57" s="125"/>
      <c r="M57" s="60"/>
      <c r="N57" s="68"/>
      <c r="O57" s="69"/>
      <c r="P57" s="69"/>
      <c r="Q57" s="69"/>
      <c r="R57" s="69"/>
      <c r="S57" s="69"/>
      <c r="T57" s="69"/>
      <c r="U57" s="69"/>
      <c r="V57" s="69"/>
      <c r="W57" s="69"/>
    </row>
    <row r="58" spans="1:23" x14ac:dyDescent="0.35">
      <c r="A58" s="30" t="str">
        <f t="shared" si="0"/>
        <v>Print</v>
      </c>
      <c r="B58" s="243" t="s">
        <v>16</v>
      </c>
      <c r="C58" s="220"/>
      <c r="D58" s="220"/>
      <c r="E58" s="220"/>
      <c r="F58" s="220"/>
      <c r="G58" s="220"/>
      <c r="H58" s="220"/>
      <c r="I58" s="220"/>
      <c r="J58" s="220"/>
      <c r="K58" s="220"/>
    </row>
    <row r="59" spans="1:23" ht="15.5" x14ac:dyDescent="0.35">
      <c r="A59" s="30" t="str">
        <f t="shared" si="0"/>
        <v>Print</v>
      </c>
      <c r="B59" s="188" t="s">
        <v>20</v>
      </c>
      <c r="C59" s="125"/>
      <c r="D59" s="125"/>
      <c r="E59" s="125"/>
      <c r="F59" s="125"/>
      <c r="G59" s="125"/>
      <c r="H59" s="125"/>
      <c r="I59" s="125"/>
      <c r="J59" s="125"/>
      <c r="K59" s="125"/>
    </row>
    <row r="60" spans="1:23" ht="34.5" customHeight="1" x14ac:dyDescent="0.35">
      <c r="A60" s="30" t="str">
        <f t="shared" si="0"/>
        <v>Print</v>
      </c>
      <c r="B60" s="226" t="s">
        <v>259</v>
      </c>
      <c r="C60" s="220"/>
      <c r="D60" s="220"/>
      <c r="E60" s="220"/>
      <c r="F60" s="220"/>
      <c r="G60" s="220"/>
      <c r="H60" s="220"/>
      <c r="I60" s="220"/>
      <c r="J60" s="220"/>
      <c r="K60" s="220"/>
      <c r="M60" s="31"/>
    </row>
    <row r="61" spans="1:23" ht="15.75" customHeight="1" x14ac:dyDescent="0.35">
      <c r="A61" s="30" t="str">
        <f t="shared" si="0"/>
        <v>Print</v>
      </c>
      <c r="B61" s="135" t="s">
        <v>20</v>
      </c>
      <c r="C61" s="116"/>
      <c r="D61" s="116"/>
      <c r="E61" s="116"/>
      <c r="F61" s="116"/>
      <c r="G61" s="116"/>
      <c r="H61" s="116"/>
      <c r="I61" s="116"/>
      <c r="J61" s="116"/>
      <c r="K61" s="116"/>
    </row>
    <row r="62" spans="1:23" x14ac:dyDescent="0.35">
      <c r="A62" s="30" t="str">
        <f t="shared" si="0"/>
        <v>Print</v>
      </c>
      <c r="B62" s="126" t="s">
        <v>264</v>
      </c>
      <c r="C62" s="116"/>
      <c r="D62" s="116"/>
      <c r="E62" s="116"/>
      <c r="F62" s="116"/>
      <c r="G62" s="116"/>
      <c r="H62" s="116"/>
      <c r="I62" s="116"/>
      <c r="J62" s="116"/>
      <c r="K62" s="116"/>
    </row>
    <row r="63" spans="1:23" ht="15.75" customHeight="1" x14ac:dyDescent="0.35">
      <c r="A63" s="30" t="str">
        <f t="shared" si="0"/>
        <v>Print</v>
      </c>
      <c r="B63" s="126" t="s">
        <v>20</v>
      </c>
      <c r="C63" s="127"/>
      <c r="D63" s="116"/>
      <c r="E63" s="116"/>
      <c r="F63" s="116"/>
      <c r="G63" s="116"/>
      <c r="H63" s="116"/>
      <c r="I63" s="116"/>
      <c r="J63" s="116"/>
      <c r="K63" s="116"/>
      <c r="M63" s="59"/>
      <c r="N63" s="247"/>
      <c r="O63" s="248"/>
      <c r="P63" s="248"/>
      <c r="Q63" s="248"/>
      <c r="R63" s="248"/>
      <c r="S63" s="248"/>
      <c r="T63" s="248"/>
      <c r="U63" s="248"/>
      <c r="V63" s="248"/>
      <c r="W63" s="248"/>
    </row>
    <row r="64" spans="1:23" ht="17.25" customHeight="1" x14ac:dyDescent="0.35">
      <c r="A64" s="30" t="str">
        <f t="shared" si="0"/>
        <v>Print</v>
      </c>
      <c r="B64" s="128" t="s">
        <v>261</v>
      </c>
      <c r="C64" s="127" t="s">
        <v>265</v>
      </c>
      <c r="D64" s="116"/>
      <c r="E64" s="116"/>
      <c r="F64" s="116"/>
      <c r="G64" s="116"/>
      <c r="H64" s="116"/>
      <c r="I64" s="116"/>
      <c r="J64" s="116"/>
      <c r="K64" s="116"/>
      <c r="N64" s="30"/>
      <c r="O64" s="30"/>
      <c r="P64" s="30"/>
      <c r="Q64" s="30"/>
      <c r="R64" s="30"/>
      <c r="S64" s="30"/>
      <c r="T64" s="30"/>
      <c r="U64" s="30"/>
      <c r="V64" s="30"/>
      <c r="W64" s="30"/>
    </row>
    <row r="65" spans="1:23" ht="29.25" customHeight="1" x14ac:dyDescent="0.35">
      <c r="A65" s="30" t="str">
        <f t="shared" si="0"/>
        <v>Print</v>
      </c>
      <c r="B65" s="67" t="s">
        <v>262</v>
      </c>
      <c r="C65" s="226" t="s">
        <v>263</v>
      </c>
      <c r="D65" s="220"/>
      <c r="E65" s="220"/>
      <c r="F65" s="220"/>
      <c r="G65" s="220"/>
      <c r="H65" s="220"/>
      <c r="I65" s="220"/>
      <c r="J65" s="220"/>
      <c r="K65" s="220"/>
      <c r="N65" s="30"/>
      <c r="O65" s="30"/>
      <c r="P65" s="30"/>
      <c r="Q65" s="30"/>
      <c r="R65" s="30"/>
      <c r="S65" s="30"/>
      <c r="T65" s="30"/>
      <c r="U65" s="30"/>
      <c r="V65" s="30"/>
      <c r="W65" s="30"/>
    </row>
    <row r="66" spans="1:23" ht="15.75" customHeight="1" x14ac:dyDescent="0.35">
      <c r="A66" s="30" t="str">
        <f t="shared" si="0"/>
        <v>Print</v>
      </c>
      <c r="B66" s="135" t="s">
        <v>20</v>
      </c>
      <c r="C66" s="116"/>
      <c r="D66" s="116"/>
      <c r="E66" s="116"/>
      <c r="F66" s="116"/>
      <c r="G66" s="116"/>
      <c r="H66" s="116"/>
      <c r="I66" s="116"/>
      <c r="J66" s="116"/>
      <c r="K66" s="116"/>
      <c r="N66" s="30"/>
      <c r="O66" s="30"/>
      <c r="P66" s="30"/>
      <c r="Q66" s="30"/>
      <c r="R66" s="30"/>
      <c r="S66" s="30"/>
      <c r="T66" s="30"/>
      <c r="U66" s="30"/>
      <c r="V66" s="30"/>
      <c r="W66" s="30"/>
    </row>
    <row r="67" spans="1:23" ht="47.25" customHeight="1" x14ac:dyDescent="0.35">
      <c r="A67" s="30" t="str">
        <f t="shared" si="0"/>
        <v>Print</v>
      </c>
      <c r="B67" s="226" t="s">
        <v>340</v>
      </c>
      <c r="C67" s="220"/>
      <c r="D67" s="220"/>
      <c r="E67" s="220"/>
      <c r="F67" s="220"/>
      <c r="G67" s="220"/>
      <c r="H67" s="220"/>
      <c r="I67" s="220"/>
      <c r="J67" s="220"/>
      <c r="K67" s="220"/>
      <c r="M67" s="59"/>
      <c r="N67" s="247"/>
      <c r="O67" s="248"/>
      <c r="P67" s="248"/>
      <c r="Q67" s="248"/>
      <c r="R67" s="248"/>
      <c r="S67" s="248"/>
      <c r="T67" s="248"/>
      <c r="U67" s="248"/>
      <c r="V67" s="248"/>
      <c r="W67" s="248"/>
    </row>
    <row r="68" spans="1:23" ht="15.75" customHeight="1" x14ac:dyDescent="0.35">
      <c r="A68" s="30" t="str">
        <f t="shared" si="0"/>
        <v>Print</v>
      </c>
      <c r="B68" s="135" t="s">
        <v>20</v>
      </c>
      <c r="C68" s="116"/>
      <c r="D68" s="116"/>
      <c r="E68" s="116"/>
      <c r="F68" s="116"/>
      <c r="G68" s="116"/>
      <c r="H68" s="116"/>
      <c r="I68" s="116"/>
      <c r="J68" s="116"/>
      <c r="K68" s="116"/>
      <c r="N68" s="30"/>
      <c r="O68" s="30"/>
      <c r="P68" s="30"/>
      <c r="Q68" s="30"/>
      <c r="R68" s="30"/>
      <c r="S68" s="30"/>
      <c r="T68" s="30"/>
      <c r="U68" s="30"/>
      <c r="V68" s="30"/>
      <c r="W68" s="30"/>
    </row>
    <row r="69" spans="1:23" ht="62.25" customHeight="1" x14ac:dyDescent="0.35">
      <c r="A69" s="30" t="str">
        <f t="shared" si="0"/>
        <v>Print</v>
      </c>
      <c r="B69" s="227" t="str">
        <f>CONCATENATE("The Accounts Direction, issued by the Department for Communities on [enter date] under Regulation 10 of the Local Government (Accounts and Audit) Regulations 2015 requires the Joint Committee to prepare accounts."," "," These financial statements cover the period from"," ",'Input Sheet'!F25," ","to"," ",'Input Sheet'!C25," ","and have been prepared in compliance with the Direction.")</f>
        <v>The Accounts Direction, issued by the Department for Communities on [enter date] under Regulation 10 of the Local Government (Accounts and Audit) Regulations 2015 requires the Joint Committee to prepare accounts.  These financial statements cover the period from 1st April 2019 to 31st March 2020 and have been prepared in compliance with the Direction.</v>
      </c>
      <c r="C69" s="227"/>
      <c r="D69" s="227"/>
      <c r="E69" s="227"/>
      <c r="F69" s="227"/>
      <c r="G69" s="227"/>
      <c r="H69" s="227"/>
      <c r="I69" s="227"/>
      <c r="J69" s="227"/>
      <c r="K69" s="227"/>
      <c r="N69" s="178" t="s">
        <v>353</v>
      </c>
      <c r="O69" s="30"/>
      <c r="P69" s="30"/>
      <c r="Q69" s="30"/>
      <c r="R69" s="30"/>
      <c r="S69" s="30"/>
      <c r="T69" s="30"/>
      <c r="U69" s="30"/>
      <c r="V69" s="30"/>
      <c r="W69" s="30"/>
    </row>
    <row r="70" spans="1:23" ht="15.75" customHeight="1" x14ac:dyDescent="0.35">
      <c r="A70" s="30" t="str">
        <f t="shared" si="0"/>
        <v>Print</v>
      </c>
      <c r="B70" s="177" t="s">
        <v>20</v>
      </c>
      <c r="C70" s="167"/>
      <c r="D70" s="167"/>
      <c r="E70" s="167"/>
      <c r="F70" s="167"/>
      <c r="G70" s="167"/>
      <c r="H70" s="167"/>
      <c r="I70" s="167"/>
      <c r="J70" s="167"/>
      <c r="K70" s="167"/>
      <c r="N70" s="30"/>
      <c r="O70" s="30"/>
      <c r="P70" s="30"/>
      <c r="Q70" s="30"/>
      <c r="R70" s="30"/>
      <c r="S70" s="30"/>
      <c r="T70" s="30"/>
      <c r="U70" s="30"/>
      <c r="V70" s="30"/>
      <c r="W70" s="30"/>
    </row>
    <row r="71" spans="1:23" ht="36" customHeight="1" x14ac:dyDescent="0.35">
      <c r="A71" s="30" t="str">
        <f t="shared" ref="A71:A135" si="1">IF(ISBLANK(B71),"Do Not Print","Print")</f>
        <v>Print</v>
      </c>
      <c r="B71" s="234" t="s">
        <v>267</v>
      </c>
      <c r="C71" s="235"/>
      <c r="D71" s="235"/>
      <c r="E71" s="235"/>
      <c r="F71" s="235"/>
      <c r="G71" s="235"/>
      <c r="H71" s="235"/>
      <c r="I71" s="235"/>
      <c r="J71" s="235"/>
      <c r="K71" s="235"/>
      <c r="M71" s="59"/>
      <c r="N71" s="247"/>
      <c r="O71" s="248"/>
      <c r="P71" s="248"/>
      <c r="Q71" s="248"/>
      <c r="R71" s="248"/>
      <c r="S71" s="248"/>
      <c r="T71" s="248"/>
      <c r="U71" s="248"/>
      <c r="V71" s="248"/>
      <c r="W71" s="248"/>
    </row>
    <row r="72" spans="1:23" ht="15.75" customHeight="1" x14ac:dyDescent="0.35">
      <c r="A72" s="30" t="str">
        <f t="shared" si="1"/>
        <v>Print</v>
      </c>
      <c r="B72" s="135" t="s">
        <v>20</v>
      </c>
      <c r="C72" s="116"/>
      <c r="D72" s="116"/>
      <c r="E72" s="116"/>
      <c r="F72" s="116"/>
      <c r="G72" s="116"/>
      <c r="H72" s="116"/>
      <c r="I72" s="116"/>
      <c r="J72" s="116"/>
      <c r="K72" s="116"/>
      <c r="M72" s="59"/>
      <c r="N72" s="247"/>
      <c r="O72" s="248"/>
      <c r="P72" s="248"/>
      <c r="Q72" s="248"/>
      <c r="R72" s="248"/>
      <c r="S72" s="248"/>
      <c r="T72" s="248"/>
      <c r="U72" s="248"/>
      <c r="V72" s="248"/>
      <c r="W72" s="248"/>
    </row>
    <row r="73" spans="1:23" ht="15.5" x14ac:dyDescent="0.35">
      <c r="A73" s="30" t="str">
        <f t="shared" si="1"/>
        <v>Print</v>
      </c>
      <c r="B73" s="122" t="s">
        <v>268</v>
      </c>
      <c r="C73" s="116"/>
      <c r="D73" s="116"/>
      <c r="E73" s="116"/>
      <c r="F73" s="116"/>
      <c r="G73" s="116"/>
      <c r="H73" s="116"/>
      <c r="I73" s="116"/>
      <c r="J73" s="116"/>
      <c r="K73" s="116"/>
      <c r="M73" s="59"/>
      <c r="N73" s="247"/>
      <c r="O73" s="248"/>
      <c r="P73" s="248"/>
      <c r="Q73" s="248"/>
      <c r="R73" s="248"/>
      <c r="S73" s="248"/>
      <c r="T73" s="248"/>
      <c r="U73" s="248"/>
      <c r="V73" s="248"/>
      <c r="W73" s="248"/>
    </row>
    <row r="74" spans="1:23" ht="15.5" x14ac:dyDescent="0.35">
      <c r="A74" s="30" t="str">
        <f t="shared" si="1"/>
        <v>Print</v>
      </c>
      <c r="B74" s="186" t="s">
        <v>20</v>
      </c>
      <c r="C74" s="116"/>
      <c r="D74" s="116"/>
      <c r="E74" s="116"/>
      <c r="F74" s="116"/>
      <c r="G74" s="116"/>
      <c r="H74" s="116"/>
      <c r="I74" s="116"/>
      <c r="J74" s="116"/>
      <c r="K74" s="116"/>
      <c r="M74" s="59"/>
      <c r="N74" s="68"/>
      <c r="O74" s="69"/>
      <c r="P74" s="69"/>
      <c r="Q74" s="69"/>
      <c r="R74" s="69"/>
      <c r="S74" s="69"/>
      <c r="T74" s="69"/>
      <c r="U74" s="69"/>
      <c r="V74" s="69"/>
      <c r="W74" s="69"/>
    </row>
    <row r="75" spans="1:23" ht="91.5" customHeight="1" x14ac:dyDescent="0.35">
      <c r="A75" s="30" t="str">
        <f t="shared" si="1"/>
        <v>Print</v>
      </c>
      <c r="B75" s="226" t="s">
        <v>269</v>
      </c>
      <c r="C75" s="220"/>
      <c r="D75" s="220"/>
      <c r="E75" s="220"/>
      <c r="F75" s="220"/>
      <c r="G75" s="220"/>
      <c r="H75" s="220"/>
      <c r="I75" s="220"/>
      <c r="J75" s="220"/>
      <c r="K75" s="220"/>
      <c r="M75" s="31"/>
      <c r="N75" s="118" t="s">
        <v>17</v>
      </c>
    </row>
    <row r="76" spans="1:23" ht="15.75" customHeight="1" x14ac:dyDescent="0.35">
      <c r="A76" s="30" t="str">
        <f t="shared" si="1"/>
        <v>Print</v>
      </c>
      <c r="B76" s="135" t="s">
        <v>20</v>
      </c>
      <c r="C76" s="116"/>
      <c r="D76" s="116"/>
      <c r="E76" s="116"/>
      <c r="F76" s="116"/>
      <c r="G76" s="116"/>
      <c r="H76" s="116"/>
      <c r="I76" s="116"/>
      <c r="J76" s="116"/>
      <c r="K76" s="116"/>
    </row>
    <row r="77" spans="1:23" ht="30" customHeight="1" x14ac:dyDescent="0.35">
      <c r="A77" s="30" t="str">
        <f t="shared" si="1"/>
        <v>Print</v>
      </c>
      <c r="B77" s="226" t="s">
        <v>341</v>
      </c>
      <c r="C77" s="220"/>
      <c r="D77" s="220"/>
      <c r="E77" s="220"/>
      <c r="F77" s="220"/>
      <c r="G77" s="220"/>
      <c r="H77" s="220"/>
      <c r="I77" s="220"/>
      <c r="J77" s="220"/>
      <c r="K77" s="220"/>
      <c r="M77" s="31"/>
    </row>
    <row r="78" spans="1:23" ht="15.75" customHeight="1" x14ac:dyDescent="0.35">
      <c r="A78" s="30" t="str">
        <f t="shared" si="1"/>
        <v>Print</v>
      </c>
      <c r="B78" s="135" t="s">
        <v>20</v>
      </c>
      <c r="C78" s="116"/>
      <c r="D78" s="116"/>
      <c r="E78" s="116"/>
      <c r="F78" s="116"/>
      <c r="G78" s="116"/>
      <c r="H78" s="116"/>
      <c r="I78" s="116"/>
      <c r="J78" s="116"/>
      <c r="K78" s="116"/>
    </row>
    <row r="79" spans="1:23" x14ac:dyDescent="0.35">
      <c r="A79" s="30" t="str">
        <f t="shared" si="1"/>
        <v>Print</v>
      </c>
      <c r="B79" s="129" t="str">
        <f>CONCATENATE("These accounts were approved by the Joint Committee on ",'Input Sheet'!C31)</f>
        <v xml:space="preserve">These accounts were approved by the Joint Committee on </v>
      </c>
      <c r="C79" s="116"/>
      <c r="D79" s="116"/>
      <c r="E79" s="116"/>
      <c r="F79" s="116"/>
      <c r="G79" s="116"/>
      <c r="H79" s="116"/>
      <c r="I79" s="116"/>
      <c r="J79" s="116"/>
      <c r="K79" s="116"/>
      <c r="O79" s="69"/>
    </row>
    <row r="80" spans="1:23" ht="15.75" customHeight="1" x14ac:dyDescent="0.35">
      <c r="A80" s="30" t="str">
        <f t="shared" si="1"/>
        <v>Print</v>
      </c>
      <c r="B80" s="139" t="s">
        <v>20</v>
      </c>
      <c r="C80" s="116"/>
      <c r="D80" s="116"/>
      <c r="E80" s="116"/>
      <c r="F80" s="116"/>
      <c r="G80" s="116"/>
      <c r="H80" s="116"/>
      <c r="I80" s="116"/>
      <c r="J80" s="116"/>
      <c r="K80" s="116"/>
    </row>
    <row r="81" spans="1:13" ht="15.5" x14ac:dyDescent="0.35">
      <c r="A81" s="30" t="str">
        <f t="shared" si="1"/>
        <v>Print</v>
      </c>
      <c r="B81" s="122" t="s">
        <v>270</v>
      </c>
      <c r="C81" s="116"/>
      <c r="D81" s="116"/>
      <c r="E81" s="116"/>
      <c r="F81" s="116"/>
      <c r="G81" s="116"/>
      <c r="H81" s="116"/>
      <c r="I81" s="116"/>
      <c r="J81" s="116"/>
      <c r="K81" s="116"/>
    </row>
    <row r="82" spans="1:13" ht="15.5" x14ac:dyDescent="0.35">
      <c r="A82" s="30" t="str">
        <f t="shared" si="1"/>
        <v>Print</v>
      </c>
      <c r="B82" s="186" t="s">
        <v>20</v>
      </c>
      <c r="C82" s="116"/>
      <c r="D82" s="116"/>
      <c r="E82" s="116"/>
      <c r="F82" s="116"/>
      <c r="G82" s="116"/>
      <c r="H82" s="116"/>
      <c r="I82" s="116"/>
      <c r="J82" s="116"/>
      <c r="K82" s="116"/>
    </row>
    <row r="83" spans="1:13" ht="45.75" customHeight="1" x14ac:dyDescent="0.35">
      <c r="A83" s="30" t="str">
        <f t="shared" si="1"/>
        <v>Print</v>
      </c>
      <c r="B83" s="226" t="s">
        <v>360</v>
      </c>
      <c r="C83" s="220"/>
      <c r="D83" s="220"/>
      <c r="E83" s="220"/>
      <c r="F83" s="220"/>
      <c r="G83" s="220"/>
      <c r="H83" s="220"/>
      <c r="I83" s="220"/>
      <c r="J83" s="220"/>
      <c r="K83" s="220"/>
      <c r="M83" s="31"/>
    </row>
    <row r="84" spans="1:13" ht="15.75" customHeight="1" x14ac:dyDescent="0.35">
      <c r="A84" s="30" t="str">
        <f t="shared" si="1"/>
        <v>Print</v>
      </c>
      <c r="B84" s="135" t="s">
        <v>20</v>
      </c>
      <c r="C84" s="116"/>
      <c r="D84" s="116"/>
      <c r="E84" s="116"/>
      <c r="F84" s="116"/>
      <c r="G84" s="116"/>
      <c r="H84" s="116"/>
      <c r="I84" s="116"/>
      <c r="J84" s="116"/>
      <c r="K84" s="116"/>
    </row>
    <row r="85" spans="1:13" ht="30" customHeight="1" x14ac:dyDescent="0.35">
      <c r="A85" s="30" t="str">
        <f t="shared" si="1"/>
        <v>Print</v>
      </c>
      <c r="B85" s="226" t="s">
        <v>271</v>
      </c>
      <c r="C85" s="220"/>
      <c r="D85" s="220"/>
      <c r="E85" s="220"/>
      <c r="F85" s="220"/>
      <c r="G85" s="220"/>
      <c r="H85" s="220"/>
      <c r="I85" s="220"/>
      <c r="J85" s="220"/>
      <c r="K85" s="220"/>
      <c r="M85" s="31"/>
    </row>
    <row r="86" spans="1:13" ht="15.75" customHeight="1" x14ac:dyDescent="0.35">
      <c r="A86" s="30" t="str">
        <f t="shared" si="1"/>
        <v>Print</v>
      </c>
      <c r="B86" s="135" t="s">
        <v>20</v>
      </c>
      <c r="C86" s="116"/>
      <c r="D86" s="116"/>
      <c r="E86" s="116"/>
      <c r="F86" s="116"/>
      <c r="G86" s="116"/>
      <c r="H86" s="116"/>
      <c r="I86" s="116"/>
      <c r="J86" s="116"/>
      <c r="K86" s="116"/>
    </row>
    <row r="87" spans="1:13" ht="17.25" customHeight="1" x14ac:dyDescent="0.35">
      <c r="A87" s="30" t="str">
        <f t="shared" si="1"/>
        <v>Print</v>
      </c>
      <c r="B87" s="129" t="s">
        <v>272</v>
      </c>
      <c r="C87" s="116"/>
      <c r="D87" s="116"/>
      <c r="E87" s="116"/>
      <c r="F87" s="116"/>
      <c r="G87" s="116"/>
      <c r="H87" s="116"/>
      <c r="I87" s="116"/>
      <c r="J87" s="116"/>
      <c r="K87" s="116"/>
    </row>
    <row r="88" spans="1:13" ht="45" customHeight="1" x14ac:dyDescent="0.35">
      <c r="A88" s="30" t="str">
        <f t="shared" si="1"/>
        <v>Print</v>
      </c>
      <c r="B88" s="8" t="s">
        <v>7</v>
      </c>
      <c r="C88" s="226" t="s">
        <v>361</v>
      </c>
      <c r="D88" s="220"/>
      <c r="E88" s="220"/>
      <c r="F88" s="220"/>
      <c r="G88" s="220"/>
      <c r="H88" s="220"/>
      <c r="I88" s="220"/>
      <c r="J88" s="220"/>
      <c r="K88" s="220"/>
      <c r="M88" s="31"/>
    </row>
    <row r="89" spans="1:13" ht="15.75" customHeight="1" x14ac:dyDescent="0.35">
      <c r="A89" s="30" t="str">
        <f t="shared" si="1"/>
        <v>Print</v>
      </c>
      <c r="B89" s="135" t="s">
        <v>20</v>
      </c>
      <c r="C89" s="116"/>
      <c r="D89" s="116"/>
      <c r="E89" s="116"/>
      <c r="F89" s="116"/>
      <c r="G89" s="116"/>
      <c r="H89" s="116"/>
      <c r="I89" s="116"/>
      <c r="J89" s="116"/>
      <c r="K89" s="116"/>
    </row>
    <row r="90" spans="1:13" ht="31.5" customHeight="1" x14ac:dyDescent="0.35">
      <c r="A90" s="30" t="str">
        <f t="shared" si="1"/>
        <v>Print</v>
      </c>
      <c r="B90" s="8" t="s">
        <v>7</v>
      </c>
      <c r="C90" s="226" t="s">
        <v>273</v>
      </c>
      <c r="D90" s="220"/>
      <c r="E90" s="220"/>
      <c r="F90" s="220"/>
      <c r="G90" s="220"/>
      <c r="H90" s="220"/>
      <c r="I90" s="220"/>
      <c r="J90" s="220"/>
      <c r="K90" s="220"/>
      <c r="M90" s="31"/>
    </row>
    <row r="91" spans="1:13" ht="15.75" customHeight="1" x14ac:dyDescent="0.35">
      <c r="A91" s="30" t="str">
        <f t="shared" si="1"/>
        <v>Print</v>
      </c>
      <c r="B91" s="135" t="s">
        <v>20</v>
      </c>
      <c r="C91" s="116"/>
      <c r="D91" s="116"/>
      <c r="E91" s="116"/>
      <c r="F91" s="116"/>
      <c r="G91" s="116"/>
      <c r="H91" s="116"/>
      <c r="I91" s="116"/>
      <c r="J91" s="116"/>
      <c r="K91" s="116"/>
    </row>
    <row r="92" spans="1:13" ht="15" customHeight="1" x14ac:dyDescent="0.35">
      <c r="A92" s="30" t="str">
        <f t="shared" si="1"/>
        <v>Print</v>
      </c>
      <c r="B92" s="8" t="s">
        <v>7</v>
      </c>
      <c r="C92" s="226" t="s">
        <v>285</v>
      </c>
      <c r="D92" s="220"/>
      <c r="E92" s="220"/>
      <c r="F92" s="220"/>
      <c r="G92" s="220"/>
      <c r="H92" s="220"/>
      <c r="I92" s="220"/>
      <c r="J92" s="220"/>
      <c r="K92" s="220"/>
    </row>
    <row r="93" spans="1:13" ht="15.75" customHeight="1" x14ac:dyDescent="0.35">
      <c r="A93" s="30" t="str">
        <f t="shared" si="1"/>
        <v>Print</v>
      </c>
      <c r="B93" s="135" t="s">
        <v>20</v>
      </c>
      <c r="C93" s="116"/>
      <c r="D93" s="116"/>
      <c r="E93" s="116"/>
      <c r="F93" s="116"/>
      <c r="G93" s="116"/>
      <c r="H93" s="116"/>
      <c r="I93" s="116"/>
      <c r="J93" s="116"/>
      <c r="K93" s="116"/>
    </row>
    <row r="94" spans="1:13" x14ac:dyDescent="0.35">
      <c r="A94" s="30" t="str">
        <f t="shared" si="1"/>
        <v>Print</v>
      </c>
      <c r="B94" s="129" t="s">
        <v>286</v>
      </c>
      <c r="C94" s="116"/>
      <c r="D94" s="116"/>
      <c r="E94" s="116"/>
      <c r="F94" s="116"/>
      <c r="G94" s="116"/>
      <c r="H94" s="116"/>
      <c r="I94" s="116"/>
      <c r="J94" s="116"/>
      <c r="K94" s="116"/>
    </row>
    <row r="95" spans="1:13" ht="15.5" x14ac:dyDescent="0.35">
      <c r="A95" s="30" t="str">
        <f t="shared" si="1"/>
        <v>Print</v>
      </c>
      <c r="B95" s="8" t="s">
        <v>7</v>
      </c>
      <c r="C95" s="226" t="s">
        <v>287</v>
      </c>
      <c r="D95" s="220"/>
      <c r="E95" s="220"/>
      <c r="F95" s="220"/>
      <c r="G95" s="220"/>
      <c r="H95" s="220"/>
      <c r="I95" s="220"/>
      <c r="J95" s="220"/>
      <c r="K95" s="220"/>
    </row>
    <row r="96" spans="1:13" ht="15.75" customHeight="1" x14ac:dyDescent="0.35">
      <c r="A96" s="30" t="str">
        <f>IF(ISBLANK(B96),"Do Not Print","Print")</f>
        <v>Print</v>
      </c>
      <c r="B96" s="135" t="s">
        <v>20</v>
      </c>
      <c r="C96" s="116"/>
      <c r="D96" s="116"/>
      <c r="E96" s="116"/>
      <c r="F96" s="116"/>
      <c r="G96" s="116"/>
      <c r="H96" s="116"/>
      <c r="I96" s="116"/>
      <c r="J96" s="116"/>
      <c r="K96" s="116"/>
    </row>
    <row r="97" spans="1:22" ht="15.5" x14ac:dyDescent="0.35">
      <c r="A97" s="30" t="str">
        <f t="shared" si="1"/>
        <v>Print</v>
      </c>
      <c r="B97" s="8" t="s">
        <v>7</v>
      </c>
      <c r="C97" s="226" t="s">
        <v>288</v>
      </c>
      <c r="D97" s="220"/>
      <c r="E97" s="220"/>
      <c r="F97" s="220"/>
      <c r="G97" s="220"/>
      <c r="H97" s="220"/>
      <c r="I97" s="220"/>
      <c r="J97" s="220"/>
      <c r="K97" s="220"/>
      <c r="M97" s="31"/>
    </row>
    <row r="98" spans="1:22" ht="15.75" customHeight="1" x14ac:dyDescent="0.35">
      <c r="A98" s="30" t="str">
        <f t="shared" si="1"/>
        <v>Print</v>
      </c>
      <c r="B98" s="135" t="s">
        <v>20</v>
      </c>
      <c r="C98" s="116"/>
      <c r="D98" s="116"/>
      <c r="E98" s="116"/>
      <c r="F98" s="116"/>
      <c r="G98" s="116"/>
      <c r="H98" s="116"/>
      <c r="I98" s="116"/>
      <c r="J98" s="116"/>
      <c r="K98" s="116"/>
    </row>
    <row r="99" spans="1:22" ht="18.5" x14ac:dyDescent="0.35">
      <c r="A99" s="30" t="str">
        <f t="shared" si="1"/>
        <v>Print</v>
      </c>
      <c r="B99" s="121" t="s">
        <v>289</v>
      </c>
      <c r="C99" s="116"/>
      <c r="D99" s="116"/>
      <c r="E99" s="116"/>
      <c r="F99" s="116"/>
      <c r="G99" s="116"/>
      <c r="H99" s="116"/>
      <c r="I99" s="116"/>
      <c r="J99" s="116"/>
      <c r="K99" s="116"/>
      <c r="N99" s="80" t="s">
        <v>119</v>
      </c>
    </row>
    <row r="100" spans="1:22" ht="15.75" customHeight="1" x14ac:dyDescent="0.35">
      <c r="A100" s="30" t="str">
        <f t="shared" si="1"/>
        <v>Print</v>
      </c>
      <c r="B100" s="135" t="s">
        <v>20</v>
      </c>
      <c r="C100" s="116"/>
      <c r="D100" s="116"/>
      <c r="E100" s="116"/>
      <c r="F100" s="116"/>
      <c r="G100" s="116"/>
      <c r="H100" s="116"/>
      <c r="I100" s="116"/>
      <c r="J100" s="116"/>
      <c r="K100" s="116"/>
      <c r="N100" s="30"/>
    </row>
    <row r="101" spans="1:22" ht="15.5" x14ac:dyDescent="0.35">
      <c r="A101" s="30" t="str">
        <f t="shared" si="1"/>
        <v>Print</v>
      </c>
      <c r="B101" s="122" t="s">
        <v>245</v>
      </c>
      <c r="C101" s="116"/>
      <c r="D101" s="116"/>
      <c r="E101" s="116"/>
      <c r="F101" s="116"/>
      <c r="G101" s="116"/>
      <c r="H101" s="116"/>
      <c r="I101" s="116"/>
      <c r="J101" s="116"/>
      <c r="K101" s="116"/>
      <c r="N101" s="74" t="s">
        <v>113</v>
      </c>
    </row>
    <row r="102" spans="1:22" ht="65.25" customHeight="1" x14ac:dyDescent="0.35">
      <c r="A102" s="30" t="str">
        <f t="shared" si="1"/>
        <v>Do Not Print</v>
      </c>
      <c r="B102" s="224"/>
      <c r="C102" s="217"/>
      <c r="D102" s="217"/>
      <c r="E102" s="217"/>
      <c r="F102" s="217"/>
      <c r="G102" s="217"/>
      <c r="H102" s="217"/>
      <c r="I102" s="217"/>
      <c r="J102" s="217"/>
      <c r="K102" s="217"/>
      <c r="M102" s="251" t="s">
        <v>114</v>
      </c>
      <c r="N102" s="251"/>
      <c r="O102" s="251"/>
      <c r="P102" s="251"/>
      <c r="Q102" s="251"/>
      <c r="R102" s="251"/>
      <c r="S102" s="251"/>
      <c r="T102" s="251"/>
      <c r="U102" s="251"/>
      <c r="V102" s="251"/>
    </row>
    <row r="103" spans="1:22" x14ac:dyDescent="0.35">
      <c r="A103" s="30" t="str">
        <f t="shared" si="1"/>
        <v>Do Not Print</v>
      </c>
    </row>
    <row r="104" spans="1:22" ht="110.25" customHeight="1" x14ac:dyDescent="0.35">
      <c r="A104" s="30" t="str">
        <f t="shared" si="1"/>
        <v>Do Not Print</v>
      </c>
      <c r="B104" s="217"/>
      <c r="C104" s="217"/>
      <c r="D104" s="217"/>
      <c r="E104" s="217"/>
      <c r="F104" s="217"/>
      <c r="G104" s="217"/>
      <c r="H104" s="217"/>
      <c r="I104" s="217"/>
      <c r="J104" s="217"/>
      <c r="K104" s="217"/>
      <c r="M104" s="245" t="str">
        <f>CONCATENATE("Under the terms of a Partnership Agreement,"," ",'Input Sheet'!$C$16," ","was established as the Lead Council for the Joint Committee."," ","The Agreement delegates administrative responsibility to the Lead Council, for fulfilling the obligations arising from the Letter of Offer  in relation to the delivery of the  within the"," ",'Input Sheet'!$C$18," ","cluster area."," ","This includes responsibility for ensuring the sound financial management of funds allocated to the cluster, for the overall co-ordination"," ","and"," ","implementation of the Project for the cluster and the preparation and submission of periodic progress reports, interim reports"," ","and"," ","final reports to the  the Joint Committee and Managing Authority.")</f>
        <v>Under the terms of a Partnership Agreement, A Council was established as the Lead Council for the Joint Committee. The Agreement delegates administrative responsibility to the Lead Council, for fulfilling the obligations arising from the Letter of Offer  in relation to the delivery of the  within the A to D Cluster cluster area. This includes responsibility for ensuring the sound financial management of funds allocated to the cluster, for the overall co-ordination and implementation of the Project for the cluster and the preparation and submission of periodic progress reports, interim reports and final reports to the  the Joint Committee and Managing Authority.</v>
      </c>
      <c r="N104" s="246"/>
      <c r="O104" s="246"/>
      <c r="P104" s="246"/>
      <c r="Q104" s="246"/>
      <c r="R104" s="246"/>
      <c r="S104" s="246"/>
      <c r="T104" s="246"/>
      <c r="U104" s="246"/>
      <c r="V104" s="246"/>
    </row>
    <row r="105" spans="1:22" x14ac:dyDescent="0.35">
      <c r="A105" s="30" t="str">
        <f t="shared" si="1"/>
        <v>Do Not Print</v>
      </c>
      <c r="B105" s="116"/>
      <c r="C105" s="116"/>
      <c r="D105" s="116"/>
      <c r="E105" s="116"/>
      <c r="F105" s="116"/>
      <c r="G105" s="116"/>
      <c r="H105" s="116"/>
      <c r="I105" s="116"/>
      <c r="J105" s="116"/>
      <c r="K105" s="116"/>
    </row>
    <row r="106" spans="1:22" x14ac:dyDescent="0.35">
      <c r="A106" s="30" t="str">
        <f t="shared" si="1"/>
        <v>Print</v>
      </c>
      <c r="B106" s="219" t="s">
        <v>293</v>
      </c>
      <c r="C106" s="220"/>
      <c r="D106" s="220"/>
      <c r="E106" s="220"/>
      <c r="F106" s="220"/>
      <c r="G106" s="220"/>
      <c r="H106" s="220"/>
      <c r="I106" s="220"/>
      <c r="J106" s="220"/>
      <c r="K106" s="220"/>
      <c r="M106" s="31"/>
    </row>
    <row r="107" spans="1:22" ht="15.75" customHeight="1" x14ac:dyDescent="0.35">
      <c r="A107" s="30" t="str">
        <f t="shared" si="1"/>
        <v>Print</v>
      </c>
      <c r="B107" s="135" t="s">
        <v>20</v>
      </c>
      <c r="C107" s="116"/>
      <c r="D107" s="116"/>
      <c r="E107" s="116"/>
      <c r="F107" s="116"/>
      <c r="G107" s="116"/>
      <c r="H107" s="116"/>
      <c r="I107" s="116"/>
      <c r="J107" s="116"/>
      <c r="K107" s="116"/>
    </row>
    <row r="108" spans="1:22" ht="44.25" customHeight="1" x14ac:dyDescent="0.35">
      <c r="A108" s="30" t="str">
        <f t="shared" si="1"/>
        <v>Print</v>
      </c>
      <c r="B108" s="219" t="s">
        <v>294</v>
      </c>
      <c r="C108" s="220"/>
      <c r="D108" s="220"/>
      <c r="E108" s="220"/>
      <c r="F108" s="220"/>
      <c r="G108" s="220"/>
      <c r="H108" s="220"/>
      <c r="I108" s="220"/>
      <c r="J108" s="220"/>
      <c r="K108" s="220"/>
      <c r="M108" s="31"/>
    </row>
    <row r="109" spans="1:22" ht="15.75" customHeight="1" x14ac:dyDescent="0.35">
      <c r="A109" s="30" t="str">
        <f t="shared" si="1"/>
        <v>Print</v>
      </c>
      <c r="B109" s="135" t="s">
        <v>20</v>
      </c>
      <c r="C109" s="116"/>
      <c r="D109" s="116"/>
      <c r="E109" s="116"/>
      <c r="F109" s="116"/>
      <c r="G109" s="116"/>
      <c r="H109" s="116"/>
      <c r="I109" s="116"/>
      <c r="J109" s="116"/>
      <c r="K109" s="116"/>
    </row>
    <row r="110" spans="1:22" ht="75" customHeight="1" x14ac:dyDescent="0.35">
      <c r="A110" s="30" t="str">
        <f t="shared" si="1"/>
        <v>Print</v>
      </c>
      <c r="B110" s="219" t="s">
        <v>342</v>
      </c>
      <c r="C110" s="220"/>
      <c r="D110" s="220"/>
      <c r="E110" s="220"/>
      <c r="F110" s="220"/>
      <c r="G110" s="220"/>
      <c r="H110" s="220"/>
      <c r="I110" s="220"/>
      <c r="J110" s="220"/>
      <c r="K110" s="220"/>
      <c r="M110" s="31"/>
    </row>
    <row r="111" spans="1:22" ht="15.75" customHeight="1" x14ac:dyDescent="0.35">
      <c r="A111" s="30" t="str">
        <f t="shared" si="1"/>
        <v>Print</v>
      </c>
      <c r="B111" s="135" t="s">
        <v>20</v>
      </c>
      <c r="C111" s="116"/>
      <c r="D111" s="116"/>
      <c r="E111" s="116"/>
      <c r="F111" s="116"/>
      <c r="G111" s="116"/>
      <c r="H111" s="116"/>
      <c r="I111" s="116"/>
      <c r="J111" s="116"/>
      <c r="K111" s="116"/>
    </row>
    <row r="112" spans="1:22" ht="15.5" x14ac:dyDescent="0.35">
      <c r="A112" s="30" t="str">
        <f t="shared" si="1"/>
        <v>Print</v>
      </c>
      <c r="B112" s="122" t="s">
        <v>295</v>
      </c>
      <c r="C112" s="116"/>
      <c r="D112" s="116"/>
      <c r="E112" s="116"/>
      <c r="F112" s="116"/>
      <c r="G112" s="116"/>
      <c r="H112" s="116"/>
      <c r="I112" s="116"/>
      <c r="J112" s="116"/>
      <c r="K112" s="116"/>
    </row>
    <row r="113" spans="1:23" ht="15.5" x14ac:dyDescent="0.35">
      <c r="A113" s="30" t="str">
        <f t="shared" si="1"/>
        <v>Print</v>
      </c>
      <c r="B113" s="186" t="s">
        <v>20</v>
      </c>
      <c r="C113" s="116"/>
      <c r="D113" s="116"/>
      <c r="E113" s="116"/>
      <c r="F113" s="116"/>
      <c r="G113" s="116"/>
      <c r="H113" s="116"/>
      <c r="I113" s="116"/>
      <c r="J113" s="116"/>
      <c r="K113" s="116"/>
    </row>
    <row r="114" spans="1:23" ht="73.5" customHeight="1" x14ac:dyDescent="0.35">
      <c r="A114" s="30" t="str">
        <f t="shared" si="1"/>
        <v>Print</v>
      </c>
      <c r="B114" s="219" t="s">
        <v>296</v>
      </c>
      <c r="C114" s="220"/>
      <c r="D114" s="220"/>
      <c r="E114" s="220"/>
      <c r="F114" s="220"/>
      <c r="G114" s="220"/>
      <c r="H114" s="220"/>
      <c r="I114" s="220"/>
      <c r="J114" s="220"/>
      <c r="K114" s="220"/>
      <c r="M114" s="31"/>
    </row>
    <row r="115" spans="1:23" ht="15.75" customHeight="1" x14ac:dyDescent="0.35">
      <c r="A115" s="30" t="str">
        <f t="shared" si="1"/>
        <v>Print</v>
      </c>
      <c r="B115" s="135" t="s">
        <v>20</v>
      </c>
      <c r="C115" s="116"/>
      <c r="D115" s="116"/>
      <c r="E115" s="116"/>
      <c r="F115" s="116"/>
      <c r="G115" s="116"/>
      <c r="H115" s="116"/>
      <c r="I115" s="116"/>
      <c r="J115" s="116"/>
      <c r="K115" s="116"/>
    </row>
    <row r="116" spans="1:23" ht="103.5" customHeight="1" x14ac:dyDescent="0.35">
      <c r="A116" s="30" t="str">
        <f t="shared" si="1"/>
        <v>Print</v>
      </c>
      <c r="B116" s="219" t="s">
        <v>297</v>
      </c>
      <c r="C116" s="220"/>
      <c r="D116" s="220"/>
      <c r="E116" s="220"/>
      <c r="F116" s="220"/>
      <c r="G116" s="220"/>
      <c r="H116" s="220"/>
      <c r="I116" s="220"/>
      <c r="J116" s="220"/>
      <c r="K116" s="220"/>
      <c r="M116" s="31"/>
    </row>
    <row r="117" spans="1:23" ht="15.75" customHeight="1" x14ac:dyDescent="0.35">
      <c r="A117" s="30" t="str">
        <f t="shared" si="1"/>
        <v>Print</v>
      </c>
      <c r="B117" s="135" t="s">
        <v>20</v>
      </c>
      <c r="C117" s="116"/>
      <c r="D117" s="116"/>
      <c r="E117" s="116"/>
      <c r="F117" s="116"/>
      <c r="G117" s="116"/>
      <c r="H117" s="116"/>
      <c r="I117" s="116"/>
      <c r="J117" s="116"/>
      <c r="K117" s="116"/>
    </row>
    <row r="118" spans="1:23" ht="30" customHeight="1" x14ac:dyDescent="0.35">
      <c r="A118" s="30" t="str">
        <f t="shared" si="1"/>
        <v>Print</v>
      </c>
      <c r="B118" s="219" t="str">
        <f>CONCATENATE("The governance framework has been in place for the financial period ended"," ",'Input Sheet'!C25," ","and up to the date of approval of the financial statements.")</f>
        <v>The governance framework has been in place for the financial period ended 31st March 2020 and up to the date of approval of the financial statements.</v>
      </c>
      <c r="C118" s="220"/>
      <c r="D118" s="220"/>
      <c r="E118" s="220"/>
      <c r="F118" s="220"/>
      <c r="G118" s="220"/>
      <c r="H118" s="220"/>
      <c r="I118" s="220"/>
      <c r="J118" s="220"/>
      <c r="K118" s="220"/>
      <c r="M118" s="31"/>
      <c r="O118" s="69"/>
    </row>
    <row r="119" spans="1:23" ht="15.75" customHeight="1" x14ac:dyDescent="0.35">
      <c r="A119" s="30" t="str">
        <f t="shared" si="1"/>
        <v>Print</v>
      </c>
      <c r="B119" s="135" t="s">
        <v>20</v>
      </c>
      <c r="C119" s="116"/>
      <c r="D119" s="116"/>
      <c r="E119" s="116"/>
      <c r="F119" s="116"/>
      <c r="G119" s="116"/>
      <c r="H119" s="116"/>
      <c r="I119" s="116"/>
      <c r="J119" s="116"/>
      <c r="K119" s="116"/>
    </row>
    <row r="120" spans="1:23" ht="17.25" customHeight="1" x14ac:dyDescent="0.35">
      <c r="A120" s="30" t="str">
        <f t="shared" si="1"/>
        <v>Print</v>
      </c>
      <c r="B120" s="122" t="s">
        <v>298</v>
      </c>
      <c r="C120" s="116"/>
      <c r="D120" s="116"/>
      <c r="E120" s="116"/>
      <c r="F120" s="116"/>
      <c r="G120" s="116"/>
      <c r="H120" s="116"/>
      <c r="I120" s="116"/>
      <c r="J120" s="116"/>
      <c r="K120" s="116"/>
    </row>
    <row r="121" spans="1:23" ht="17.25" customHeight="1" x14ac:dyDescent="0.35">
      <c r="A121" s="30" t="str">
        <f t="shared" si="1"/>
        <v>Print</v>
      </c>
      <c r="B121" s="186" t="s">
        <v>20</v>
      </c>
      <c r="C121" s="116"/>
      <c r="D121" s="116"/>
      <c r="E121" s="116"/>
      <c r="F121" s="116"/>
      <c r="G121" s="116"/>
      <c r="H121" s="116"/>
      <c r="I121" s="116"/>
      <c r="J121" s="116"/>
      <c r="K121" s="116"/>
    </row>
    <row r="122" spans="1:23" ht="69" customHeight="1" x14ac:dyDescent="0.35">
      <c r="A122" s="30" t="str">
        <f t="shared" si="1"/>
        <v>Print</v>
      </c>
      <c r="B122" s="219" t="str">
        <f>CONCATENATE("This section provides a summary of the key elements of the systems and processes that comprise the Joint Committee’s governance arrangements.","  As noted on page [Insert Page Number], the governance arrangements for the Joint Committee are set out in the Consortium Agreement"," ","and"," are supported by the overall governance framework set by"," ",'Input Sheet'!C16," ", ", in its role as Lead Council.")</f>
        <v>This section provides a summary of the key elements of the systems and processes that comprise the Joint Committee’s governance arrangements.  As noted on page [Insert Page Number], the governance arrangements for the Joint Committee are set out in the Consortium Agreement and are supported by the overall governance framework set by A Council , in its role as Lead Council.</v>
      </c>
      <c r="C122" s="220"/>
      <c r="D122" s="220"/>
      <c r="E122" s="220"/>
      <c r="F122" s="220"/>
      <c r="G122" s="220"/>
      <c r="H122" s="220"/>
      <c r="I122" s="220"/>
      <c r="J122" s="220"/>
      <c r="K122" s="220"/>
      <c r="M122" s="31"/>
      <c r="N122" s="118" t="s">
        <v>17</v>
      </c>
      <c r="O122" s="69"/>
    </row>
    <row r="123" spans="1:23" ht="15.75" customHeight="1" x14ac:dyDescent="0.35">
      <c r="A123" s="30" t="str">
        <f t="shared" si="1"/>
        <v>Print</v>
      </c>
      <c r="B123" s="135" t="s">
        <v>20</v>
      </c>
      <c r="C123" s="116"/>
      <c r="D123" s="116"/>
      <c r="E123" s="116"/>
      <c r="F123" s="116"/>
      <c r="G123" s="116"/>
      <c r="H123" s="116"/>
      <c r="I123" s="116"/>
      <c r="J123" s="116"/>
      <c r="K123" s="116"/>
    </row>
    <row r="124" spans="1:23" ht="100.5" customHeight="1" x14ac:dyDescent="0.35">
      <c r="A124" s="30" t="str">
        <f t="shared" si="1"/>
        <v>Print</v>
      </c>
      <c r="B124" s="226" t="s">
        <v>299</v>
      </c>
      <c r="C124" s="220"/>
      <c r="D124" s="220"/>
      <c r="E124" s="220"/>
      <c r="F124" s="220"/>
      <c r="G124" s="220"/>
      <c r="H124" s="220"/>
      <c r="I124" s="220"/>
      <c r="J124" s="220"/>
      <c r="K124" s="220"/>
      <c r="M124" s="31"/>
      <c r="N124" s="118" t="s">
        <v>17</v>
      </c>
    </row>
    <row r="125" spans="1:23" ht="15.75" customHeight="1" x14ac:dyDescent="0.35">
      <c r="A125" s="30" t="str">
        <f t="shared" si="1"/>
        <v>Print</v>
      </c>
      <c r="B125" s="135" t="s">
        <v>20</v>
      </c>
      <c r="C125" s="116"/>
      <c r="D125" s="116"/>
      <c r="E125" s="116"/>
      <c r="F125" s="116"/>
      <c r="G125" s="116"/>
      <c r="H125" s="116"/>
      <c r="I125" s="116"/>
      <c r="J125" s="116"/>
      <c r="K125" s="116"/>
    </row>
    <row r="126" spans="1:23" ht="15.75" customHeight="1" x14ac:dyDescent="0.35">
      <c r="A126" s="30" t="str">
        <f t="shared" si="1"/>
        <v>Do Not Print</v>
      </c>
      <c r="B126" s="224"/>
      <c r="C126" s="217"/>
      <c r="D126" s="217"/>
      <c r="E126" s="217"/>
      <c r="F126" s="217"/>
      <c r="G126" s="217"/>
      <c r="H126" s="217"/>
      <c r="I126" s="217"/>
      <c r="J126" s="217"/>
      <c r="K126" s="217"/>
      <c r="M126" s="31"/>
      <c r="N126" s="257" t="str">
        <f>CONCATENATE("A copy of the full Governance Statement for"," ",'Input Sheet'!$C$16," ","is published in its own financial statements for the year ended"," ",'Input Sheet'!$C$25,".")</f>
        <v>A copy of the full Governance Statement for A Council is published in its own financial statements for the year ended 31st March 2020.</v>
      </c>
      <c r="O126" s="258"/>
      <c r="P126" s="258"/>
      <c r="Q126" s="258"/>
      <c r="R126" s="258"/>
      <c r="S126" s="258"/>
      <c r="T126" s="258"/>
      <c r="U126" s="258"/>
      <c r="V126" s="258"/>
      <c r="W126" s="258"/>
    </row>
    <row r="127" spans="1:23" ht="15.75" customHeight="1" x14ac:dyDescent="0.35">
      <c r="A127" s="30" t="str">
        <f t="shared" si="1"/>
        <v>Do Not Print</v>
      </c>
    </row>
    <row r="128" spans="1:23" ht="37.5" customHeight="1" x14ac:dyDescent="0.35">
      <c r="A128" s="30" t="str">
        <f t="shared" si="1"/>
        <v>Print</v>
      </c>
      <c r="B128" s="226" t="s">
        <v>300</v>
      </c>
      <c r="C128" s="220"/>
      <c r="D128" s="220"/>
      <c r="E128" s="220"/>
      <c r="F128" s="220"/>
      <c r="G128" s="220"/>
      <c r="H128" s="220"/>
      <c r="I128" s="220"/>
      <c r="J128" s="220"/>
      <c r="K128" s="220"/>
      <c r="M128" s="31"/>
    </row>
    <row r="129" spans="1:23" ht="15.75" customHeight="1" x14ac:dyDescent="0.35">
      <c r="A129" s="30" t="str">
        <f t="shared" si="1"/>
        <v>Print</v>
      </c>
      <c r="B129" s="135" t="s">
        <v>20</v>
      </c>
      <c r="C129" s="116"/>
      <c r="D129" s="116"/>
      <c r="E129" s="116"/>
      <c r="F129" s="116"/>
      <c r="G129" s="116"/>
      <c r="H129" s="116"/>
      <c r="I129" s="116"/>
      <c r="J129" s="116"/>
      <c r="K129" s="116"/>
    </row>
    <row r="130" spans="1:23" ht="15.75" customHeight="1" x14ac:dyDescent="0.35">
      <c r="A130" s="30" t="str">
        <f t="shared" si="1"/>
        <v>Do Not Print</v>
      </c>
      <c r="M130" s="61"/>
      <c r="N130" s="223" t="s">
        <v>301</v>
      </c>
      <c r="O130" s="217"/>
      <c r="P130" s="217"/>
      <c r="Q130" s="217"/>
      <c r="R130" s="217"/>
      <c r="S130" s="217"/>
      <c r="T130" s="217"/>
      <c r="U130" s="217"/>
      <c r="V130" s="217"/>
      <c r="W130" s="217"/>
    </row>
    <row r="131" spans="1:23" ht="15.75" customHeight="1" x14ac:dyDescent="0.35">
      <c r="A131" s="30" t="str">
        <f t="shared" si="1"/>
        <v>Do Not Print</v>
      </c>
      <c r="B131" s="236"/>
      <c r="C131" s="217"/>
      <c r="D131" s="217"/>
      <c r="E131" s="217"/>
      <c r="F131" s="217"/>
      <c r="G131" s="217"/>
      <c r="H131" s="217"/>
      <c r="I131" s="217"/>
      <c r="J131" s="217"/>
      <c r="K131" s="217"/>
      <c r="M131" s="62"/>
      <c r="N131" s="249" t="s">
        <v>101</v>
      </c>
      <c r="O131" s="249"/>
      <c r="P131" s="249"/>
      <c r="Q131" s="249"/>
      <c r="R131" s="249"/>
      <c r="S131" s="249"/>
      <c r="T131" s="249"/>
      <c r="U131" s="249"/>
      <c r="V131" s="235"/>
      <c r="W131" s="235"/>
    </row>
    <row r="132" spans="1:23" ht="15.75" customHeight="1" x14ac:dyDescent="0.35">
      <c r="A132" s="30" t="str">
        <f t="shared" si="1"/>
        <v>Do Not Print</v>
      </c>
      <c r="M132" s="62"/>
      <c r="N132" s="66"/>
      <c r="O132" s="66"/>
      <c r="P132" s="66"/>
      <c r="Q132" s="66"/>
      <c r="R132" s="66"/>
      <c r="S132" s="66"/>
      <c r="T132" s="66"/>
      <c r="U132" s="66"/>
      <c r="V132" s="66"/>
      <c r="W132" s="66"/>
    </row>
    <row r="133" spans="1:23" ht="15.75" customHeight="1" x14ac:dyDescent="0.35">
      <c r="A133" s="30" t="str">
        <f t="shared" si="1"/>
        <v>Do Not Print</v>
      </c>
      <c r="M133" s="61"/>
      <c r="N133" s="223" t="s">
        <v>0</v>
      </c>
      <c r="O133" s="217"/>
      <c r="P133" s="217"/>
      <c r="Q133" s="217"/>
      <c r="R133" s="217"/>
      <c r="S133" s="217"/>
      <c r="T133" s="217"/>
      <c r="U133" s="217"/>
      <c r="V133" s="217"/>
      <c r="W133" s="217"/>
    </row>
    <row r="134" spans="1:23" ht="15.75" customHeight="1" x14ac:dyDescent="0.35">
      <c r="A134" s="30" t="str">
        <f t="shared" si="1"/>
        <v>Do Not Print</v>
      </c>
      <c r="B134" s="224"/>
      <c r="C134" s="217"/>
      <c r="D134" s="217"/>
      <c r="E134" s="217"/>
      <c r="F134" s="217"/>
      <c r="G134" s="217"/>
      <c r="H134" s="217"/>
      <c r="I134" s="217"/>
      <c r="J134" s="217"/>
      <c r="K134" s="217"/>
      <c r="M134" s="62"/>
      <c r="N134" s="224" t="s">
        <v>102</v>
      </c>
      <c r="O134" s="217"/>
      <c r="P134" s="217"/>
      <c r="Q134" s="217"/>
      <c r="R134" s="217"/>
      <c r="S134" s="217"/>
      <c r="T134" s="217"/>
      <c r="U134" s="217"/>
      <c r="V134" s="217"/>
      <c r="W134" s="217"/>
    </row>
    <row r="135" spans="1:23" ht="15.75" customHeight="1" x14ac:dyDescent="0.35">
      <c r="A135" s="30" t="str">
        <f t="shared" si="1"/>
        <v>Do Not Print</v>
      </c>
      <c r="M135" s="61"/>
      <c r="N135" s="249"/>
      <c r="O135" s="249"/>
      <c r="P135" s="249"/>
      <c r="Q135" s="249"/>
      <c r="R135" s="249"/>
      <c r="S135" s="249"/>
      <c r="T135" s="249"/>
      <c r="U135" s="249"/>
      <c r="V135" s="250"/>
      <c r="W135" s="250"/>
    </row>
    <row r="136" spans="1:23" ht="15.75" customHeight="1" x14ac:dyDescent="0.35">
      <c r="A136" s="30" t="str">
        <f t="shared" ref="A136:A145" si="2">IF(ISBLANK(B136),"Do Not Print","Print")</f>
        <v>Do Not Print</v>
      </c>
      <c r="B136" s="223"/>
      <c r="C136" s="217"/>
      <c r="D136" s="217"/>
      <c r="E136" s="217"/>
      <c r="F136" s="217"/>
      <c r="G136" s="217"/>
      <c r="H136" s="217"/>
      <c r="I136" s="217"/>
      <c r="J136" s="217"/>
      <c r="K136" s="217"/>
      <c r="M136" s="62"/>
      <c r="N136" s="244" t="s">
        <v>2</v>
      </c>
      <c r="O136" s="244"/>
      <c r="P136" s="244"/>
      <c r="Q136" s="244"/>
      <c r="R136" s="244"/>
      <c r="S136" s="244"/>
      <c r="T136" s="244"/>
      <c r="U136" s="244"/>
      <c r="V136" s="66"/>
      <c r="W136" s="66"/>
    </row>
    <row r="137" spans="1:23" ht="15.75" customHeight="1" x14ac:dyDescent="0.35">
      <c r="A137" s="30" t="str">
        <f t="shared" si="2"/>
        <v>Do Not Print</v>
      </c>
      <c r="B137" s="224"/>
      <c r="C137" s="217"/>
      <c r="D137" s="217"/>
      <c r="E137" s="217"/>
      <c r="F137" s="217"/>
      <c r="G137" s="217"/>
      <c r="H137" s="217"/>
      <c r="I137" s="217"/>
      <c r="J137" s="217"/>
      <c r="K137" s="217"/>
      <c r="M137" s="62"/>
      <c r="N137" s="224" t="s">
        <v>103</v>
      </c>
      <c r="O137" s="217"/>
      <c r="P137" s="217"/>
      <c r="Q137" s="217"/>
      <c r="R137" s="217"/>
      <c r="S137" s="217"/>
      <c r="T137" s="217"/>
      <c r="U137" s="217"/>
      <c r="V137" s="217"/>
      <c r="W137" s="217"/>
    </row>
    <row r="138" spans="1:23" ht="15.75" customHeight="1" x14ac:dyDescent="0.35">
      <c r="A138" s="30" t="str">
        <f t="shared" si="2"/>
        <v>Do Not Print</v>
      </c>
      <c r="M138" s="61"/>
      <c r="N138" s="249"/>
      <c r="O138" s="249"/>
      <c r="P138" s="249"/>
      <c r="Q138" s="249"/>
      <c r="R138" s="249"/>
      <c r="S138" s="249"/>
      <c r="T138" s="249"/>
      <c r="U138" s="249"/>
      <c r="V138" s="250"/>
      <c r="W138" s="250"/>
    </row>
    <row r="139" spans="1:23" ht="15.75" customHeight="1" x14ac:dyDescent="0.35">
      <c r="A139" s="30" t="str">
        <f t="shared" si="2"/>
        <v>Do Not Print</v>
      </c>
      <c r="B139" s="223"/>
      <c r="C139" s="217"/>
      <c r="D139" s="217"/>
      <c r="E139" s="217"/>
      <c r="F139" s="217"/>
      <c r="G139" s="217"/>
      <c r="H139" s="217"/>
      <c r="I139" s="217"/>
      <c r="J139" s="217"/>
      <c r="K139" s="217"/>
      <c r="M139" s="63"/>
      <c r="N139" s="244" t="s">
        <v>3</v>
      </c>
      <c r="O139" s="244"/>
      <c r="P139" s="244"/>
      <c r="Q139" s="244"/>
      <c r="R139" s="244"/>
      <c r="S139" s="244"/>
      <c r="T139" s="244"/>
      <c r="U139" s="244"/>
      <c r="V139" s="66"/>
      <c r="W139" s="66"/>
    </row>
    <row r="140" spans="1:23" ht="15.75" customHeight="1" x14ac:dyDescent="0.35">
      <c r="A140" s="30" t="str">
        <f t="shared" si="2"/>
        <v>Do Not Print</v>
      </c>
      <c r="B140" s="224"/>
      <c r="C140" s="217"/>
      <c r="D140" s="217"/>
      <c r="E140" s="217"/>
      <c r="F140" s="217"/>
      <c r="G140" s="217"/>
      <c r="H140" s="217"/>
      <c r="I140" s="217"/>
      <c r="J140" s="217"/>
      <c r="K140" s="217"/>
      <c r="M140" s="63"/>
      <c r="N140" s="224" t="str">
        <f>CONCATENATE("As a statutory body, the Joint Committee performs a number of functions that are provided for in legislation. The Joint Committee takes overall accountability for discharging these functions"," ","and"," ","delegates responsibility for making recommendations regarding the implementation of the [JC Plan to the JC Partnership.] The Partnership Agreement sets out the roles and responsibilities for"," ",'Input Sheet'!$C$16," ","as the Lead Council for the Joint Committee.")</f>
        <v>As a statutory body, the Joint Committee performs a number of functions that are provided for in legislation. The Joint Committee takes overall accountability for discharging these functions and delegates responsibility for making recommendations regarding the implementation of the [JC Plan to the JC Partnership.] The Partnership Agreement sets out the roles and responsibilities for A Council as the Lead Council for the Joint Committee.</v>
      </c>
      <c r="O140" s="217"/>
      <c r="P140" s="217"/>
      <c r="Q140" s="217"/>
      <c r="R140" s="217"/>
      <c r="S140" s="217"/>
      <c r="T140" s="217"/>
      <c r="U140" s="217"/>
      <c r="V140" s="217"/>
      <c r="W140" s="217"/>
    </row>
    <row r="141" spans="1:23" ht="15.75" customHeight="1" x14ac:dyDescent="0.35">
      <c r="A141" s="30" t="str">
        <f t="shared" si="2"/>
        <v>Do Not Print</v>
      </c>
      <c r="M141" s="61"/>
      <c r="N141" s="249"/>
      <c r="O141" s="249"/>
      <c r="P141" s="249"/>
      <c r="Q141" s="249"/>
      <c r="R141" s="249"/>
      <c r="S141" s="249"/>
      <c r="T141" s="249"/>
      <c r="U141" s="249"/>
      <c r="V141" s="250"/>
      <c r="W141" s="250"/>
    </row>
    <row r="142" spans="1:23" ht="15.75" customHeight="1" x14ac:dyDescent="0.35">
      <c r="A142" s="30" t="str">
        <f t="shared" si="2"/>
        <v>Do Not Print</v>
      </c>
      <c r="B142" s="224"/>
      <c r="C142" s="217"/>
      <c r="D142" s="217"/>
      <c r="E142" s="217"/>
      <c r="F142" s="217"/>
      <c r="G142" s="217"/>
      <c r="H142" s="217"/>
      <c r="I142" s="217"/>
      <c r="J142" s="217"/>
      <c r="K142" s="217"/>
      <c r="M142" s="63"/>
      <c r="N142" s="249" t="s">
        <v>4</v>
      </c>
      <c r="O142" s="249"/>
      <c r="P142" s="249"/>
      <c r="Q142" s="249"/>
      <c r="R142" s="249"/>
      <c r="S142" s="249"/>
      <c r="T142" s="249"/>
      <c r="U142" s="249"/>
      <c r="V142" s="235"/>
      <c r="W142" s="235"/>
    </row>
    <row r="143" spans="1:23" ht="15.75" customHeight="1" x14ac:dyDescent="0.35">
      <c r="A143" s="30" t="str">
        <f t="shared" si="2"/>
        <v>Do Not Print</v>
      </c>
      <c r="M143" s="63"/>
      <c r="N143" s="66"/>
      <c r="O143" s="66"/>
      <c r="P143" s="66"/>
      <c r="Q143" s="66"/>
      <c r="R143" s="66"/>
      <c r="S143" s="66"/>
      <c r="T143" s="66"/>
      <c r="U143" s="66"/>
      <c r="V143" s="66"/>
      <c r="W143" s="66"/>
    </row>
    <row r="144" spans="1:23" ht="15.75" customHeight="1" x14ac:dyDescent="0.35">
      <c r="A144" s="30" t="str">
        <f t="shared" si="2"/>
        <v>Do Not Print</v>
      </c>
      <c r="B144" s="223"/>
      <c r="C144" s="217"/>
      <c r="D144" s="217"/>
      <c r="E144" s="217"/>
      <c r="F144" s="217"/>
      <c r="G144" s="217"/>
      <c r="H144" s="217"/>
      <c r="I144" s="217"/>
      <c r="J144" s="217"/>
      <c r="K144" s="217"/>
      <c r="M144" s="61"/>
      <c r="N144" s="223" t="s">
        <v>5</v>
      </c>
      <c r="O144" s="217"/>
      <c r="P144" s="217"/>
      <c r="Q144" s="217"/>
      <c r="R144" s="217"/>
      <c r="S144" s="217"/>
      <c r="T144" s="217"/>
      <c r="U144" s="217"/>
      <c r="V144" s="217"/>
      <c r="W144" s="217"/>
    </row>
    <row r="145" spans="1:23" ht="15.75" customHeight="1" x14ac:dyDescent="0.35">
      <c r="A145" s="30" t="str">
        <f t="shared" si="2"/>
        <v>Do Not Print</v>
      </c>
      <c r="B145" s="224"/>
      <c r="C145" s="217"/>
      <c r="D145" s="217"/>
      <c r="E145" s="217"/>
      <c r="F145" s="217"/>
      <c r="G145" s="217"/>
      <c r="H145" s="217"/>
      <c r="I145" s="217"/>
      <c r="J145" s="217"/>
      <c r="K145" s="217"/>
      <c r="M145" s="62"/>
      <c r="N145" s="249" t="s">
        <v>104</v>
      </c>
      <c r="O145" s="249"/>
      <c r="P145" s="249"/>
      <c r="Q145" s="249"/>
      <c r="R145" s="249"/>
      <c r="S145" s="249"/>
      <c r="T145" s="249"/>
      <c r="U145" s="249"/>
      <c r="V145" s="235"/>
      <c r="W145" s="235"/>
    </row>
    <row r="146" spans="1:23" ht="15.75" customHeight="1" x14ac:dyDescent="0.35">
      <c r="A146" s="30" t="str">
        <f t="shared" ref="A146:A204" si="3">IF(ISBLANK(B146),"Do Not Print","Print")</f>
        <v>Do Not Print</v>
      </c>
      <c r="M146" s="62"/>
      <c r="N146" s="66"/>
      <c r="O146" s="66"/>
      <c r="P146" s="66"/>
      <c r="Q146" s="66"/>
      <c r="R146" s="66"/>
      <c r="S146" s="66"/>
      <c r="T146" s="66"/>
      <c r="U146" s="66"/>
      <c r="V146" s="66"/>
      <c r="W146" s="66"/>
    </row>
    <row r="147" spans="1:23" ht="15.75" customHeight="1" x14ac:dyDescent="0.35">
      <c r="A147" s="30" t="str">
        <f t="shared" si="3"/>
        <v>Do Not Print</v>
      </c>
      <c r="B147" s="223"/>
      <c r="C147" s="217"/>
      <c r="D147" s="217"/>
      <c r="E147" s="217"/>
      <c r="F147" s="217"/>
      <c r="G147" s="217"/>
      <c r="H147" s="217"/>
      <c r="I147" s="217"/>
      <c r="J147" s="217"/>
      <c r="K147" s="217"/>
      <c r="M147" s="61"/>
      <c r="N147" s="223" t="s">
        <v>6</v>
      </c>
      <c r="O147" s="217"/>
      <c r="P147" s="217"/>
      <c r="Q147" s="217"/>
      <c r="R147" s="217"/>
      <c r="S147" s="217"/>
      <c r="T147" s="217"/>
      <c r="U147" s="217"/>
      <c r="V147" s="217"/>
      <c r="W147" s="217"/>
    </row>
    <row r="148" spans="1:23" ht="15.75" customHeight="1" x14ac:dyDescent="0.35">
      <c r="A148" s="30" t="str">
        <f t="shared" si="3"/>
        <v>Do Not Print</v>
      </c>
      <c r="B148" s="224"/>
      <c r="C148" s="217"/>
      <c r="D148" s="217"/>
      <c r="E148" s="217"/>
      <c r="F148" s="217"/>
      <c r="G148" s="217"/>
      <c r="H148" s="217"/>
      <c r="I148" s="217"/>
      <c r="J148" s="217"/>
      <c r="K148" s="217"/>
      <c r="M148" s="62"/>
      <c r="N148" s="224" t="str">
        <f>CONCATENATE("The role of"," ",'Input Sheet'!$C$16," ","as Lead Council to the Joint Committee for [PEACE III/Rural Development] is conducted in accordance with its own system of Standing Orders, Financial Regulations, Policies"," ","and"," ","Procedures, as amended through guidance issued by [Funding (Managing Authority).] Any changes to these documents require formal approval by the Council.")</f>
        <v>The role of A Council as Lead Council to the Joint Committee for [PEACE III/Rural Development] is conducted in accordance with its own system of Standing Orders, Financial Regulations, Policies and Procedures, as amended through guidance issued by [Funding (Managing Authority).] Any changes to these documents require formal approval by the Council.</v>
      </c>
      <c r="O148" s="217"/>
      <c r="P148" s="217"/>
      <c r="Q148" s="217"/>
      <c r="R148" s="217"/>
      <c r="S148" s="217"/>
      <c r="T148" s="217"/>
      <c r="U148" s="217"/>
      <c r="V148" s="217"/>
      <c r="W148" s="217"/>
    </row>
    <row r="149" spans="1:23" ht="15.75" customHeight="1" x14ac:dyDescent="0.35">
      <c r="A149" s="30" t="str">
        <f t="shared" si="3"/>
        <v>Do Not Print</v>
      </c>
      <c r="B149" s="34"/>
      <c r="C149" s="31"/>
      <c r="D149" s="31"/>
      <c r="E149" s="31"/>
      <c r="F149" s="31"/>
      <c r="G149" s="31"/>
      <c r="H149" s="31"/>
      <c r="I149" s="31"/>
      <c r="J149" s="31"/>
      <c r="K149" s="31"/>
      <c r="M149" s="62"/>
      <c r="N149" s="66"/>
      <c r="O149" s="66"/>
      <c r="P149" s="66"/>
      <c r="Q149" s="66"/>
      <c r="R149" s="66"/>
      <c r="S149" s="66"/>
      <c r="T149" s="66"/>
      <c r="U149" s="66"/>
      <c r="V149" s="66"/>
      <c r="W149" s="66"/>
    </row>
    <row r="150" spans="1:23" ht="15.75" customHeight="1" x14ac:dyDescent="0.35">
      <c r="A150" s="30" t="str">
        <f t="shared" si="3"/>
        <v>Do Not Print</v>
      </c>
      <c r="B150" s="237"/>
      <c r="C150" s="237"/>
      <c r="D150" s="237"/>
      <c r="E150" s="237"/>
      <c r="F150" s="237"/>
      <c r="G150" s="237"/>
      <c r="H150" s="237"/>
      <c r="I150" s="237"/>
      <c r="J150" s="237"/>
      <c r="K150" s="237"/>
      <c r="M150" s="61"/>
      <c r="N150" s="237" t="s">
        <v>105</v>
      </c>
      <c r="O150" s="237"/>
      <c r="P150" s="237"/>
      <c r="Q150" s="237"/>
      <c r="R150" s="237"/>
      <c r="S150" s="237"/>
      <c r="T150" s="237"/>
      <c r="U150" s="237"/>
      <c r="V150" s="237"/>
      <c r="W150" s="237"/>
    </row>
    <row r="151" spans="1:23" ht="15.75" customHeight="1" x14ac:dyDescent="0.35">
      <c r="A151" s="30" t="str">
        <f t="shared" si="3"/>
        <v>Do Not Print</v>
      </c>
      <c r="M151" s="62"/>
      <c r="N151" s="249"/>
      <c r="O151" s="249"/>
      <c r="P151" s="249"/>
      <c r="Q151" s="249"/>
      <c r="R151" s="249"/>
      <c r="S151" s="249"/>
      <c r="T151" s="249"/>
      <c r="U151" s="249"/>
      <c r="V151" s="66"/>
      <c r="W151" s="66"/>
    </row>
    <row r="152" spans="1:23" ht="15.75" customHeight="1" x14ac:dyDescent="0.35">
      <c r="A152" s="30" t="str">
        <f t="shared" si="3"/>
        <v>Do Not Print</v>
      </c>
      <c r="B152" s="236"/>
      <c r="C152" s="217"/>
      <c r="D152" s="217"/>
      <c r="E152" s="217"/>
      <c r="F152" s="217"/>
      <c r="G152" s="217"/>
      <c r="H152" s="217"/>
      <c r="I152" s="217"/>
      <c r="J152" s="217"/>
      <c r="K152" s="217"/>
      <c r="M152" s="64"/>
      <c r="N152" s="236" t="s">
        <v>220</v>
      </c>
      <c r="O152" s="217"/>
      <c r="P152" s="217"/>
      <c r="Q152" s="217"/>
      <c r="R152" s="217"/>
      <c r="S152" s="217"/>
      <c r="T152" s="217"/>
      <c r="U152" s="217"/>
      <c r="V152" s="217"/>
      <c r="W152" s="217"/>
    </row>
    <row r="153" spans="1:23" ht="15.75" customHeight="1" x14ac:dyDescent="0.35">
      <c r="A153" s="30" t="str">
        <f t="shared" si="3"/>
        <v>Do Not Print</v>
      </c>
      <c r="M153" s="61"/>
      <c r="N153" s="30"/>
      <c r="O153" s="30"/>
      <c r="P153" s="30"/>
      <c r="Q153" s="30"/>
      <c r="R153" s="30"/>
      <c r="S153" s="30"/>
      <c r="T153" s="30"/>
      <c r="U153" s="30"/>
      <c r="V153" s="30"/>
      <c r="W153" s="30"/>
    </row>
    <row r="154" spans="1:23" ht="15.75" customHeight="1" x14ac:dyDescent="0.35">
      <c r="A154" s="30" t="str">
        <f t="shared" si="3"/>
        <v>Do Not Print</v>
      </c>
      <c r="B154" s="236"/>
      <c r="C154" s="217"/>
      <c r="D154" s="217"/>
      <c r="E154" s="217"/>
      <c r="F154" s="217"/>
      <c r="G154" s="217"/>
      <c r="H154" s="217"/>
      <c r="I154" s="217"/>
      <c r="J154" s="217"/>
      <c r="K154" s="217"/>
      <c r="M154" s="64"/>
      <c r="N154" s="236" t="s">
        <v>106</v>
      </c>
      <c r="O154" s="217"/>
      <c r="P154" s="217"/>
      <c r="Q154" s="217"/>
      <c r="R154" s="217"/>
      <c r="S154" s="217"/>
      <c r="T154" s="217"/>
      <c r="U154" s="217"/>
      <c r="V154" s="217"/>
      <c r="W154" s="217"/>
    </row>
    <row r="155" spans="1:23" ht="15.75" customHeight="1" x14ac:dyDescent="0.35">
      <c r="A155" s="30" t="str">
        <f t="shared" si="3"/>
        <v>Do Not Print</v>
      </c>
      <c r="M155" s="64"/>
      <c r="N155" s="66"/>
      <c r="O155" s="66"/>
      <c r="P155" s="66"/>
      <c r="Q155" s="66"/>
      <c r="R155" s="66"/>
      <c r="S155" s="66"/>
      <c r="T155" s="66"/>
      <c r="U155" s="66"/>
      <c r="V155" s="66"/>
      <c r="W155" s="66"/>
    </row>
    <row r="156" spans="1:23" ht="15.75" customHeight="1" x14ac:dyDescent="0.35">
      <c r="A156" s="30" t="str">
        <f t="shared" si="3"/>
        <v>Do Not Print</v>
      </c>
      <c r="B156" s="236"/>
      <c r="C156" s="217"/>
      <c r="D156" s="217"/>
      <c r="E156" s="217"/>
      <c r="F156" s="217"/>
      <c r="G156" s="217"/>
      <c r="H156" s="217"/>
      <c r="I156" s="217"/>
      <c r="J156" s="217"/>
      <c r="K156" s="217"/>
      <c r="M156" s="61"/>
      <c r="N156" s="236" t="s">
        <v>107</v>
      </c>
      <c r="O156" s="217"/>
      <c r="P156" s="217"/>
      <c r="Q156" s="217"/>
      <c r="R156" s="217"/>
      <c r="S156" s="217"/>
      <c r="T156" s="217"/>
      <c r="U156" s="217"/>
      <c r="V156" s="217"/>
      <c r="W156" s="217"/>
    </row>
    <row r="157" spans="1:23" ht="15.75" customHeight="1" x14ac:dyDescent="0.35">
      <c r="A157" s="30" t="str">
        <f t="shared" si="3"/>
        <v>Do Not Print</v>
      </c>
      <c r="B157" s="116"/>
      <c r="C157" s="116"/>
      <c r="D157" s="116"/>
      <c r="E157" s="116"/>
      <c r="F157" s="116"/>
      <c r="G157" s="116"/>
      <c r="H157" s="116"/>
      <c r="I157" s="116"/>
      <c r="J157" s="116"/>
      <c r="K157" s="116"/>
      <c r="M157" s="65"/>
      <c r="N157" s="249"/>
      <c r="O157" s="249"/>
      <c r="P157" s="249"/>
      <c r="Q157" s="249"/>
      <c r="R157" s="249"/>
      <c r="S157" s="249"/>
      <c r="T157" s="249"/>
      <c r="U157" s="249"/>
      <c r="V157" s="66"/>
      <c r="W157" s="66"/>
    </row>
    <row r="158" spans="1:23" ht="15.75" customHeight="1" x14ac:dyDescent="0.35">
      <c r="A158" s="30" t="str">
        <f t="shared" si="3"/>
        <v>Print</v>
      </c>
      <c r="B158" s="135" t="s">
        <v>20</v>
      </c>
      <c r="C158" s="116"/>
      <c r="D158" s="116"/>
      <c r="E158" s="116"/>
      <c r="F158" s="116"/>
      <c r="G158" s="116"/>
      <c r="H158" s="116"/>
      <c r="I158" s="116"/>
      <c r="J158" s="116"/>
      <c r="K158" s="116"/>
      <c r="M158" s="65"/>
      <c r="N158" s="70"/>
      <c r="O158" s="70"/>
      <c r="P158" s="70"/>
      <c r="Q158" s="70"/>
      <c r="R158" s="70"/>
      <c r="S158" s="70"/>
      <c r="T158" s="70"/>
      <c r="U158" s="70"/>
      <c r="V158" s="66"/>
      <c r="W158" s="66"/>
    </row>
    <row r="159" spans="1:23" ht="46.5" customHeight="1" x14ac:dyDescent="0.35">
      <c r="A159" s="30" t="str">
        <f t="shared" si="3"/>
        <v>Print</v>
      </c>
      <c r="B159" s="229" t="s">
        <v>221</v>
      </c>
      <c r="C159" s="220"/>
      <c r="D159" s="220"/>
      <c r="E159" s="220"/>
      <c r="F159" s="220"/>
      <c r="G159" s="220"/>
      <c r="H159" s="220"/>
      <c r="I159" s="220"/>
      <c r="J159" s="220"/>
      <c r="K159" s="220"/>
      <c r="M159" s="65"/>
      <c r="N159" s="70"/>
      <c r="O159" s="70"/>
      <c r="P159" s="70"/>
      <c r="Q159" s="70"/>
      <c r="R159" s="70"/>
      <c r="S159" s="70"/>
      <c r="T159" s="70"/>
      <c r="U159" s="70"/>
      <c r="V159" s="66"/>
      <c r="W159" s="66"/>
    </row>
    <row r="160" spans="1:23" ht="15.75" customHeight="1" x14ac:dyDescent="0.35">
      <c r="A160" s="30" t="str">
        <f t="shared" si="3"/>
        <v>Print</v>
      </c>
      <c r="B160" s="189" t="s">
        <v>20</v>
      </c>
      <c r="C160" s="125"/>
      <c r="D160" s="125"/>
      <c r="E160" s="125"/>
      <c r="F160" s="125"/>
      <c r="G160" s="125"/>
      <c r="H160" s="125"/>
      <c r="I160" s="125"/>
      <c r="J160" s="125"/>
      <c r="K160" s="125"/>
      <c r="M160" s="65"/>
      <c r="N160" s="70"/>
      <c r="O160" s="70"/>
      <c r="P160" s="70"/>
      <c r="Q160" s="70"/>
      <c r="R160" s="70"/>
      <c r="S160" s="70"/>
      <c r="T160" s="70"/>
      <c r="U160" s="70"/>
      <c r="V160" s="66"/>
      <c r="W160" s="66"/>
    </row>
    <row r="161" spans="1:23" ht="53.25" customHeight="1" x14ac:dyDescent="0.35">
      <c r="A161" s="30" t="str">
        <f t="shared" si="3"/>
        <v>Print</v>
      </c>
      <c r="B161" s="226" t="s">
        <v>222</v>
      </c>
      <c r="C161" s="220"/>
      <c r="D161" s="220"/>
      <c r="E161" s="220"/>
      <c r="F161" s="220"/>
      <c r="G161" s="220"/>
      <c r="H161" s="220"/>
      <c r="I161" s="220"/>
      <c r="J161" s="220"/>
      <c r="K161" s="220"/>
      <c r="M161" s="61"/>
      <c r="N161" s="249"/>
      <c r="O161" s="249"/>
      <c r="P161" s="249"/>
      <c r="Q161" s="249"/>
      <c r="R161" s="249"/>
      <c r="S161" s="249"/>
      <c r="T161" s="249"/>
      <c r="U161" s="249"/>
      <c r="V161" s="250"/>
      <c r="W161" s="250"/>
    </row>
    <row r="162" spans="1:23" ht="15.5" x14ac:dyDescent="0.35">
      <c r="A162" s="30" t="str">
        <f t="shared" si="3"/>
        <v>Print</v>
      </c>
      <c r="B162" s="41" t="s">
        <v>7</v>
      </c>
      <c r="C162" s="130" t="s">
        <v>8</v>
      </c>
      <c r="D162" s="116"/>
      <c r="E162" s="116"/>
      <c r="F162" s="116"/>
      <c r="G162" s="116"/>
      <c r="H162" s="116"/>
      <c r="I162" s="116"/>
      <c r="J162" s="116"/>
      <c r="K162" s="116"/>
      <c r="M162" s="65"/>
      <c r="N162" s="249"/>
      <c r="O162" s="249"/>
      <c r="P162" s="249"/>
      <c r="Q162" s="249"/>
      <c r="R162" s="249"/>
      <c r="S162" s="249"/>
      <c r="T162" s="249"/>
      <c r="U162" s="249"/>
      <c r="V162" s="66"/>
      <c r="W162" s="66"/>
    </row>
    <row r="163" spans="1:23" ht="15.5" x14ac:dyDescent="0.35">
      <c r="A163" s="30" t="str">
        <f t="shared" si="3"/>
        <v>Print</v>
      </c>
      <c r="B163" s="41" t="s">
        <v>7</v>
      </c>
      <c r="C163" s="130" t="s">
        <v>10</v>
      </c>
      <c r="D163" s="116"/>
      <c r="E163" s="116"/>
      <c r="F163" s="116"/>
      <c r="G163" s="116"/>
      <c r="H163" s="116"/>
      <c r="I163" s="116"/>
      <c r="J163" s="116"/>
      <c r="K163" s="116"/>
    </row>
    <row r="164" spans="1:23" ht="15.5" x14ac:dyDescent="0.35">
      <c r="A164" s="30" t="str">
        <f t="shared" si="3"/>
        <v>Print</v>
      </c>
      <c r="B164" s="41" t="s">
        <v>7</v>
      </c>
      <c r="C164" s="129" t="s">
        <v>223</v>
      </c>
      <c r="D164" s="116"/>
      <c r="E164" s="116"/>
      <c r="F164" s="116"/>
      <c r="G164" s="116"/>
      <c r="H164" s="116"/>
      <c r="I164" s="116"/>
      <c r="J164" s="116"/>
      <c r="K164" s="116"/>
    </row>
    <row r="165" spans="1:23" ht="15.5" x14ac:dyDescent="0.35">
      <c r="A165" s="30" t="str">
        <f t="shared" si="3"/>
        <v>Print</v>
      </c>
      <c r="B165" s="41" t="s">
        <v>7</v>
      </c>
      <c r="C165" s="129" t="s">
        <v>224</v>
      </c>
      <c r="D165" s="116"/>
      <c r="E165" s="116"/>
      <c r="F165" s="116"/>
      <c r="G165" s="116"/>
      <c r="H165" s="116"/>
      <c r="I165" s="116"/>
      <c r="J165" s="116"/>
      <c r="K165" s="116"/>
    </row>
    <row r="166" spans="1:23" ht="30" customHeight="1" x14ac:dyDescent="0.35">
      <c r="A166" s="30" t="str">
        <f t="shared" si="3"/>
        <v>Print</v>
      </c>
      <c r="B166" s="41" t="s">
        <v>7</v>
      </c>
      <c r="C166" s="238" t="s">
        <v>9</v>
      </c>
      <c r="D166" s="220"/>
      <c r="E166" s="220"/>
      <c r="F166" s="220"/>
      <c r="G166" s="220"/>
      <c r="H166" s="220"/>
      <c r="I166" s="220"/>
      <c r="J166" s="220"/>
      <c r="K166" s="220"/>
    </row>
    <row r="167" spans="1:23" ht="15.75" customHeight="1" x14ac:dyDescent="0.35">
      <c r="A167" s="30" t="str">
        <f t="shared" si="3"/>
        <v>Print</v>
      </c>
      <c r="B167" s="135" t="s">
        <v>20</v>
      </c>
      <c r="C167" s="116"/>
      <c r="D167" s="116"/>
      <c r="E167" s="116"/>
      <c r="F167" s="116"/>
      <c r="G167" s="116"/>
      <c r="H167" s="116"/>
      <c r="I167" s="116"/>
      <c r="J167" s="116"/>
      <c r="K167" s="116"/>
    </row>
    <row r="168" spans="1:23" ht="56.25" customHeight="1" x14ac:dyDescent="0.35">
      <c r="A168" s="30" t="str">
        <f t="shared" si="3"/>
        <v>Print</v>
      </c>
      <c r="B168" s="219" t="str">
        <f>CONCATENATE("The Lead Council’s Audit Committee remit is not to act as the Audit Committee for the Joint Committee.  Instead, it oversees the role of"," ",'Input Sheet'!$C$16," ","as Lead Council of the Joint Committee.  All governance and audit issues are reported directly to the Joint Committee.")</f>
        <v>The Lead Council’s Audit Committee remit is not to act as the Audit Committee for the Joint Committee.  Instead, it oversees the role of A Council as Lead Council of the Joint Committee.  All governance and audit issues are reported directly to the Joint Committee.</v>
      </c>
      <c r="C168" s="220"/>
      <c r="D168" s="220"/>
      <c r="E168" s="220"/>
      <c r="F168" s="220"/>
      <c r="G168" s="220"/>
      <c r="H168" s="220"/>
      <c r="I168" s="220"/>
      <c r="J168" s="220"/>
      <c r="K168" s="220"/>
      <c r="M168" s="31"/>
      <c r="N168" s="224"/>
      <c r="O168" s="217"/>
      <c r="P168" s="217"/>
      <c r="Q168" s="217"/>
      <c r="R168" s="217"/>
      <c r="S168" s="217"/>
      <c r="T168" s="217"/>
      <c r="U168" s="217"/>
      <c r="V168" s="217"/>
      <c r="W168" s="217"/>
    </row>
    <row r="169" spans="1:23" ht="15.75" customHeight="1" x14ac:dyDescent="0.35">
      <c r="A169" s="30" t="str">
        <f t="shared" si="3"/>
        <v>Print</v>
      </c>
      <c r="B169" s="135" t="s">
        <v>20</v>
      </c>
      <c r="C169" s="116"/>
      <c r="D169" s="116"/>
      <c r="E169" s="116"/>
      <c r="F169" s="116"/>
      <c r="G169" s="116"/>
      <c r="H169" s="116"/>
      <c r="I169" s="116"/>
      <c r="J169" s="116"/>
      <c r="K169" s="116"/>
    </row>
    <row r="170" spans="1:23" ht="48.75" customHeight="1" x14ac:dyDescent="0.35">
      <c r="A170" s="30" t="str">
        <f t="shared" si="3"/>
        <v>Print</v>
      </c>
      <c r="B170" s="259" t="s">
        <v>225</v>
      </c>
      <c r="C170" s="220"/>
      <c r="D170" s="220"/>
      <c r="E170" s="220"/>
      <c r="F170" s="220"/>
      <c r="G170" s="220"/>
      <c r="H170" s="220"/>
      <c r="I170" s="220"/>
      <c r="J170" s="220"/>
      <c r="K170" s="220"/>
      <c r="M170" s="31"/>
    </row>
    <row r="171" spans="1:23" ht="15.75" customHeight="1" x14ac:dyDescent="0.35">
      <c r="A171" s="30" t="str">
        <f t="shared" si="3"/>
        <v>Print</v>
      </c>
      <c r="B171" s="190" t="s">
        <v>20</v>
      </c>
      <c r="C171" s="125"/>
      <c r="D171" s="125"/>
      <c r="E171" s="125"/>
      <c r="F171" s="125"/>
      <c r="G171" s="125"/>
      <c r="H171" s="125"/>
      <c r="I171" s="125"/>
      <c r="J171" s="125"/>
      <c r="K171" s="125"/>
      <c r="M171" s="31"/>
    </row>
    <row r="172" spans="1:23" ht="72" customHeight="1" x14ac:dyDescent="0.35">
      <c r="A172" s="30" t="str">
        <f t="shared" si="3"/>
        <v>Print</v>
      </c>
      <c r="B172" s="219" t="str">
        <f>CONCATENATE("The Joint Committee"," ","and"," ","Funding (Managing Authority) regularly review progress made"," ","and"," ","issues arising by way of periodic progress reports, interim reports"," ","and"," ","final reports.  Improved processes regarding eligibility of expenditure, compliance with Letters of Offer"," ","and"," ","the issue of amendments have been reviewed, updated"," ","and"," ","implemented during the"," ",'Input Sheet'!$E$25," ","financial year.  ")</f>
        <v xml:space="preserve">The Joint Committee and Funding (Managing Authority) regularly review progress made and issues arising by way of periodic progress reports, interim reports and final reports.  Improved processes regarding eligibility of expenditure, compliance with Letters of Offer and the issue of amendments have been reviewed, updated and implemented during the 2019/20 financial year.  </v>
      </c>
      <c r="C172" s="220"/>
      <c r="D172" s="220"/>
      <c r="E172" s="220"/>
      <c r="F172" s="220"/>
      <c r="G172" s="220"/>
      <c r="H172" s="220"/>
      <c r="I172" s="220"/>
      <c r="J172" s="220"/>
      <c r="K172" s="220"/>
      <c r="M172" s="31"/>
      <c r="N172" s="224"/>
      <c r="O172" s="217"/>
      <c r="P172" s="217"/>
      <c r="Q172" s="217"/>
      <c r="R172" s="217"/>
      <c r="S172" s="217"/>
      <c r="T172" s="217"/>
      <c r="U172" s="217"/>
      <c r="V172" s="217"/>
      <c r="W172" s="217"/>
    </row>
    <row r="173" spans="1:23" ht="15.75" customHeight="1" x14ac:dyDescent="0.35">
      <c r="A173" s="30" t="str">
        <f t="shared" si="3"/>
        <v>Print</v>
      </c>
      <c r="B173" s="135" t="s">
        <v>20</v>
      </c>
      <c r="C173" s="116"/>
      <c r="D173" s="116"/>
      <c r="E173" s="116"/>
      <c r="F173" s="116"/>
      <c r="G173" s="116"/>
      <c r="H173" s="116"/>
      <c r="I173" s="116"/>
      <c r="J173" s="116"/>
      <c r="K173" s="116"/>
    </row>
    <row r="174" spans="1:23" ht="45" customHeight="1" x14ac:dyDescent="0.35">
      <c r="A174" s="30" t="str">
        <f t="shared" si="3"/>
        <v>Print</v>
      </c>
      <c r="B174" s="226" t="s">
        <v>226</v>
      </c>
      <c r="C174" s="220"/>
      <c r="D174" s="220"/>
      <c r="E174" s="220"/>
      <c r="F174" s="220"/>
      <c r="G174" s="220"/>
      <c r="H174" s="220"/>
      <c r="I174" s="220"/>
      <c r="J174" s="220"/>
      <c r="K174" s="220"/>
      <c r="M174" s="31"/>
    </row>
    <row r="175" spans="1:23" ht="15.75" customHeight="1" x14ac:dyDescent="0.35">
      <c r="A175" s="30" t="str">
        <f t="shared" si="3"/>
        <v>Print</v>
      </c>
      <c r="B175" s="135" t="s">
        <v>20</v>
      </c>
      <c r="C175" s="116"/>
      <c r="D175" s="116"/>
      <c r="E175" s="116"/>
      <c r="F175" s="116"/>
      <c r="G175" s="116"/>
      <c r="H175" s="116"/>
      <c r="I175" s="116"/>
      <c r="J175" s="116"/>
      <c r="K175" s="116"/>
    </row>
    <row r="176" spans="1:23" ht="29.25" customHeight="1" x14ac:dyDescent="0.35">
      <c r="A176" s="30" t="str">
        <f t="shared" si="3"/>
        <v>Print</v>
      </c>
      <c r="B176" s="225" t="s">
        <v>227</v>
      </c>
      <c r="C176" s="220"/>
      <c r="D176" s="220"/>
      <c r="E176" s="220"/>
      <c r="F176" s="220"/>
      <c r="G176" s="220"/>
      <c r="H176" s="220"/>
      <c r="I176" s="220"/>
      <c r="J176" s="220"/>
      <c r="K176" s="220"/>
    </row>
    <row r="177" spans="1:23" ht="15.75" customHeight="1" x14ac:dyDescent="0.35">
      <c r="B177" s="191" t="s">
        <v>20</v>
      </c>
      <c r="C177" s="125"/>
      <c r="D177" s="125"/>
      <c r="E177" s="125"/>
      <c r="F177" s="125"/>
      <c r="G177" s="125"/>
      <c r="H177" s="125"/>
      <c r="I177" s="125"/>
      <c r="J177" s="125"/>
      <c r="K177" s="125"/>
    </row>
    <row r="178" spans="1:23" ht="54.75" customHeight="1" x14ac:dyDescent="0.35">
      <c r="A178" s="30" t="str">
        <f t="shared" si="3"/>
        <v>Print</v>
      </c>
      <c r="B178" s="219" t="s">
        <v>228</v>
      </c>
      <c r="C178" s="220"/>
      <c r="D178" s="220"/>
      <c r="E178" s="220"/>
      <c r="F178" s="220"/>
      <c r="G178" s="220"/>
      <c r="H178" s="220"/>
      <c r="I178" s="220"/>
      <c r="J178" s="220"/>
      <c r="K178" s="220"/>
      <c r="M178" s="31"/>
    </row>
    <row r="179" spans="1:23" ht="15.75" customHeight="1" x14ac:dyDescent="0.35">
      <c r="A179" s="30" t="str">
        <f t="shared" si="3"/>
        <v>Print</v>
      </c>
      <c r="B179" s="135" t="s">
        <v>20</v>
      </c>
      <c r="C179" s="116"/>
      <c r="D179" s="116"/>
      <c r="E179" s="116"/>
      <c r="F179" s="116"/>
      <c r="G179" s="116"/>
      <c r="H179" s="116"/>
      <c r="I179" s="116"/>
      <c r="J179" s="116"/>
      <c r="K179" s="116"/>
    </row>
    <row r="180" spans="1:23" ht="29.25" customHeight="1" x14ac:dyDescent="0.35">
      <c r="A180" s="30" t="str">
        <f t="shared" si="3"/>
        <v>Print</v>
      </c>
      <c r="B180" s="219" t="s">
        <v>229</v>
      </c>
      <c r="C180" s="220"/>
      <c r="D180" s="220"/>
      <c r="E180" s="220"/>
      <c r="F180" s="220"/>
      <c r="G180" s="220"/>
      <c r="H180" s="220"/>
      <c r="I180" s="220"/>
      <c r="J180" s="220"/>
      <c r="K180" s="220"/>
      <c r="M180" s="31"/>
    </row>
    <row r="181" spans="1:23" ht="15.75" customHeight="1" x14ac:dyDescent="0.35">
      <c r="A181" s="30" t="str">
        <f t="shared" si="3"/>
        <v>Print</v>
      </c>
      <c r="B181" s="135" t="s">
        <v>20</v>
      </c>
      <c r="C181" s="116"/>
      <c r="D181" s="116"/>
      <c r="E181" s="116"/>
      <c r="F181" s="116"/>
      <c r="G181" s="116"/>
      <c r="H181" s="116"/>
      <c r="I181" s="116"/>
      <c r="J181" s="116"/>
      <c r="K181" s="116"/>
    </row>
    <row r="182" spans="1:23" ht="15.75" customHeight="1" x14ac:dyDescent="0.35">
      <c r="A182" s="30" t="str">
        <f t="shared" si="3"/>
        <v>Print</v>
      </c>
      <c r="B182" s="219" t="str">
        <f>CONCATENATE("These arrangements extend to the role of"," ",'Input Sheet'!C16," ","as Lead Council to the Joint Committee. ")</f>
        <v xml:space="preserve">These arrangements extend to the role of A Council as Lead Council to the Joint Committee. </v>
      </c>
      <c r="C182" s="220"/>
      <c r="D182" s="220"/>
      <c r="E182" s="220"/>
      <c r="F182" s="220"/>
      <c r="G182" s="220"/>
      <c r="H182" s="220"/>
      <c r="I182" s="220"/>
      <c r="J182" s="220"/>
      <c r="K182" s="220"/>
      <c r="M182" s="31"/>
    </row>
    <row r="183" spans="1:23" ht="15.75" customHeight="1" x14ac:dyDescent="0.35">
      <c r="A183" s="30" t="str">
        <f t="shared" si="3"/>
        <v>Print</v>
      </c>
      <c r="B183" s="135" t="s">
        <v>20</v>
      </c>
      <c r="C183" s="116"/>
      <c r="D183" s="116"/>
      <c r="E183" s="116"/>
      <c r="F183" s="116"/>
      <c r="G183" s="116"/>
      <c r="H183" s="116"/>
      <c r="I183" s="116"/>
      <c r="J183" s="116"/>
      <c r="K183" s="116"/>
    </row>
    <row r="184" spans="1:23" ht="15.75" customHeight="1" x14ac:dyDescent="0.35">
      <c r="A184" s="30" t="str">
        <f t="shared" si="3"/>
        <v>Do Not Print</v>
      </c>
      <c r="B184" s="223"/>
      <c r="C184" s="217"/>
      <c r="D184" s="217"/>
      <c r="E184" s="217"/>
      <c r="F184" s="217"/>
      <c r="G184" s="217"/>
      <c r="H184" s="217"/>
      <c r="I184" s="217"/>
      <c r="J184" s="217"/>
      <c r="K184" s="217"/>
      <c r="M184" s="31"/>
      <c r="N184" s="223" t="s">
        <v>230</v>
      </c>
      <c r="O184" s="217"/>
      <c r="P184" s="217"/>
      <c r="Q184" s="217"/>
      <c r="R184" s="217"/>
      <c r="S184" s="217"/>
      <c r="T184" s="217"/>
      <c r="U184" s="217"/>
      <c r="V184" s="217"/>
      <c r="W184" s="217"/>
    </row>
    <row r="185" spans="1:23" ht="15.75" customHeight="1" x14ac:dyDescent="0.35">
      <c r="A185" s="30" t="str">
        <f t="shared" si="3"/>
        <v>Do Not Print</v>
      </c>
      <c r="B185" s="237"/>
      <c r="C185" s="237"/>
      <c r="D185" s="237"/>
      <c r="E185" s="237"/>
      <c r="F185" s="237"/>
      <c r="G185" s="237"/>
      <c r="H185" s="237"/>
      <c r="I185" s="237"/>
      <c r="J185" s="237"/>
      <c r="K185" s="237"/>
      <c r="M185" s="31"/>
      <c r="N185" s="237" t="str">
        <f>CONCATENATE('Input Sheet'!$C$16," ","operates an Employee Development Scheme aimed at ensuring that Officers receive regular and appropriate training to enable them to fulfil their responsibilities. This scheme applies to Officers tasked with the delivery of the role of"," ",'Input Sheet'!$C$16," ","as Lead Council to the Joint Committee. ")</f>
        <v xml:space="preserve">A Council operates an Employee Development Scheme aimed at ensuring that Officers receive regular and appropriate training to enable them to fulfil their responsibilities. This scheme applies to Officers tasked with the delivery of the role of A Council as Lead Council to the Joint Committee. </v>
      </c>
      <c r="O185" s="237"/>
      <c r="P185" s="237"/>
      <c r="Q185" s="237"/>
      <c r="R185" s="237"/>
      <c r="S185" s="237"/>
      <c r="T185" s="237"/>
      <c r="U185" s="237"/>
      <c r="V185" s="237"/>
      <c r="W185" s="237"/>
    </row>
    <row r="186" spans="1:23" ht="15.75" customHeight="1" x14ac:dyDescent="0.35">
      <c r="A186" s="30" t="str">
        <f t="shared" si="3"/>
        <v>Do Not Print</v>
      </c>
    </row>
    <row r="187" spans="1:23" ht="15.75" customHeight="1" x14ac:dyDescent="0.35">
      <c r="A187" s="30" t="str">
        <f t="shared" si="3"/>
        <v>Do Not Print</v>
      </c>
      <c r="B187" s="217"/>
      <c r="C187" s="217"/>
      <c r="D187" s="217"/>
      <c r="E187" s="217"/>
      <c r="F187" s="217"/>
      <c r="G187" s="217"/>
      <c r="H187" s="217"/>
      <c r="I187" s="217"/>
      <c r="J187" s="217"/>
      <c r="K187" s="217"/>
      <c r="M187" s="31"/>
      <c r="N187" s="257" t="s">
        <v>115</v>
      </c>
      <c r="O187" s="217"/>
      <c r="P187" s="217"/>
      <c r="Q187" s="217"/>
      <c r="R187" s="217"/>
      <c r="S187" s="217"/>
      <c r="T187" s="217"/>
      <c r="U187" s="217"/>
      <c r="V187" s="217"/>
      <c r="W187" s="217"/>
    </row>
    <row r="188" spans="1:23" ht="15.75" customHeight="1" x14ac:dyDescent="0.35">
      <c r="A188" s="30" t="str">
        <f t="shared" si="3"/>
        <v>Do Not Print</v>
      </c>
    </row>
    <row r="189" spans="1:23" ht="15.75" customHeight="1" x14ac:dyDescent="0.35">
      <c r="A189" s="30" t="str">
        <f t="shared" si="3"/>
        <v>Do Not Print</v>
      </c>
      <c r="B189" s="253"/>
      <c r="C189" s="217"/>
      <c r="D189" s="217"/>
      <c r="E189" s="217"/>
      <c r="F189" s="217"/>
      <c r="G189" s="217"/>
      <c r="H189" s="217"/>
      <c r="I189" s="217"/>
      <c r="J189" s="217"/>
      <c r="K189" s="217"/>
      <c r="M189" s="31"/>
      <c r="N189" s="253" t="s">
        <v>231</v>
      </c>
      <c r="O189" s="217"/>
      <c r="P189" s="217"/>
      <c r="Q189" s="217"/>
      <c r="R189" s="217"/>
      <c r="S189" s="217"/>
      <c r="T189" s="217"/>
      <c r="U189" s="217"/>
      <c r="V189" s="217"/>
      <c r="W189" s="217"/>
    </row>
    <row r="190" spans="1:23" ht="15.75" customHeight="1" x14ac:dyDescent="0.35">
      <c r="A190" s="30" t="str">
        <f t="shared" si="3"/>
        <v>Do Not Print</v>
      </c>
      <c r="B190" s="224"/>
      <c r="C190" s="217"/>
      <c r="D190" s="217"/>
      <c r="E190" s="217"/>
      <c r="F190" s="217"/>
      <c r="G190" s="217"/>
      <c r="H190" s="217"/>
      <c r="I190" s="217"/>
      <c r="J190" s="217"/>
      <c r="K190" s="217"/>
      <c r="M190" s="31"/>
      <c r="N190" s="224" t="s">
        <v>108</v>
      </c>
      <c r="O190" s="217"/>
      <c r="P190" s="217"/>
      <c r="Q190" s="217"/>
      <c r="R190" s="217"/>
      <c r="S190" s="217"/>
      <c r="T190" s="217"/>
      <c r="U190" s="217"/>
      <c r="V190" s="217"/>
      <c r="W190" s="217"/>
    </row>
    <row r="191" spans="1:23" ht="15.75" customHeight="1" x14ac:dyDescent="0.35">
      <c r="A191" s="30" t="str">
        <f t="shared" si="3"/>
        <v>Do Not Print</v>
      </c>
    </row>
    <row r="192" spans="1:23" ht="15.75" customHeight="1" x14ac:dyDescent="0.35">
      <c r="A192" s="30" t="str">
        <f t="shared" si="3"/>
        <v>Print</v>
      </c>
      <c r="B192" s="135" t="s">
        <v>20</v>
      </c>
      <c r="C192" s="116"/>
      <c r="D192" s="116"/>
      <c r="E192" s="116"/>
      <c r="F192" s="116"/>
      <c r="G192" s="116"/>
      <c r="H192" s="116"/>
      <c r="I192" s="116"/>
      <c r="J192" s="116"/>
      <c r="K192" s="116"/>
    </row>
    <row r="193" spans="1:23" x14ac:dyDescent="0.35">
      <c r="A193" s="30" t="str">
        <f t="shared" si="3"/>
        <v>Print</v>
      </c>
      <c r="B193" s="259" t="s">
        <v>232</v>
      </c>
      <c r="C193" s="220"/>
      <c r="D193" s="220"/>
      <c r="E193" s="220"/>
      <c r="F193" s="220"/>
      <c r="G193" s="220"/>
      <c r="H193" s="220"/>
      <c r="I193" s="220"/>
      <c r="J193" s="220"/>
      <c r="K193" s="220"/>
      <c r="M193" s="31"/>
    </row>
    <row r="194" spans="1:23" ht="15.75" customHeight="1" x14ac:dyDescent="0.35">
      <c r="A194" s="30" t="str">
        <f t="shared" si="3"/>
        <v>Print</v>
      </c>
      <c r="B194" s="190" t="s">
        <v>20</v>
      </c>
      <c r="C194" s="125"/>
      <c r="D194" s="125"/>
      <c r="E194" s="125"/>
      <c r="F194" s="125"/>
      <c r="G194" s="125"/>
      <c r="H194" s="125"/>
      <c r="I194" s="125"/>
      <c r="J194" s="125"/>
      <c r="K194" s="125"/>
      <c r="M194" s="31"/>
    </row>
    <row r="195" spans="1:23" ht="99.75" customHeight="1" x14ac:dyDescent="0.35">
      <c r="A195" s="30" t="str">
        <f t="shared" si="3"/>
        <v>Print</v>
      </c>
      <c r="B195" s="226" t="s">
        <v>354</v>
      </c>
      <c r="C195" s="220"/>
      <c r="D195" s="220"/>
      <c r="E195" s="220"/>
      <c r="F195" s="220"/>
      <c r="G195" s="220"/>
      <c r="H195" s="220"/>
      <c r="I195" s="220"/>
      <c r="J195" s="220"/>
      <c r="K195" s="220"/>
      <c r="M195" s="31"/>
    </row>
    <row r="196" spans="1:23" ht="15.75" customHeight="1" x14ac:dyDescent="0.35">
      <c r="A196" s="30" t="str">
        <f t="shared" si="3"/>
        <v>Print</v>
      </c>
      <c r="B196" s="135" t="s">
        <v>20</v>
      </c>
      <c r="C196" s="116"/>
      <c r="D196" s="116"/>
      <c r="E196" s="116"/>
      <c r="F196" s="116"/>
      <c r="G196" s="116"/>
      <c r="H196" s="116"/>
      <c r="I196" s="116"/>
      <c r="J196" s="116"/>
      <c r="K196" s="116"/>
    </row>
    <row r="197" spans="1:23" ht="69.75" customHeight="1" x14ac:dyDescent="0.35">
      <c r="A197" s="30" t="str">
        <f t="shared" si="3"/>
        <v>Print</v>
      </c>
      <c r="B197" s="226" t="s">
        <v>109</v>
      </c>
      <c r="C197" s="220"/>
      <c r="D197" s="220"/>
      <c r="E197" s="220"/>
      <c r="F197" s="220"/>
      <c r="G197" s="220"/>
      <c r="H197" s="220"/>
      <c r="I197" s="220"/>
      <c r="J197" s="220"/>
      <c r="K197" s="220"/>
      <c r="M197" s="31"/>
      <c r="N197" s="236" t="s">
        <v>109</v>
      </c>
      <c r="O197" s="217"/>
      <c r="P197" s="217"/>
      <c r="Q197" s="217"/>
      <c r="R197" s="217"/>
      <c r="S197" s="217"/>
      <c r="T197" s="217"/>
      <c r="U197" s="217"/>
      <c r="V197" s="217"/>
      <c r="W197" s="217"/>
    </row>
    <row r="198" spans="1:23" ht="15.75" customHeight="1" x14ac:dyDescent="0.35">
      <c r="A198" s="30" t="str">
        <f t="shared" si="3"/>
        <v>Print</v>
      </c>
      <c r="B198" s="135" t="s">
        <v>20</v>
      </c>
      <c r="C198" s="116"/>
      <c r="D198" s="116"/>
      <c r="E198" s="116"/>
      <c r="F198" s="116"/>
      <c r="G198" s="116"/>
      <c r="H198" s="116"/>
      <c r="I198" s="116"/>
      <c r="J198" s="116"/>
      <c r="K198" s="116"/>
    </row>
    <row r="199" spans="1:23" ht="70.5" customHeight="1" x14ac:dyDescent="0.35">
      <c r="A199" s="30" t="str">
        <f t="shared" si="3"/>
        <v>Print</v>
      </c>
      <c r="B199" s="219" t="s">
        <v>356</v>
      </c>
      <c r="C199" s="228"/>
      <c r="D199" s="228"/>
      <c r="E199" s="228"/>
      <c r="F199" s="228"/>
      <c r="G199" s="228"/>
      <c r="H199" s="228"/>
      <c r="I199" s="228"/>
      <c r="J199" s="228"/>
      <c r="K199" s="228"/>
      <c r="M199" s="37"/>
      <c r="N199" s="219" t="s">
        <v>355</v>
      </c>
      <c r="O199" s="228"/>
      <c r="P199" s="228"/>
      <c r="Q199" s="228"/>
      <c r="R199" s="228"/>
      <c r="S199" s="228"/>
      <c r="T199" s="228"/>
      <c r="U199" s="228"/>
      <c r="V199" s="228"/>
      <c r="W199" s="228"/>
    </row>
    <row r="200" spans="1:23" ht="15.75" customHeight="1" x14ac:dyDescent="0.35">
      <c r="A200" s="30" t="str">
        <f t="shared" si="3"/>
        <v>Print</v>
      </c>
      <c r="B200" s="140" t="s">
        <v>20</v>
      </c>
      <c r="C200" s="57"/>
      <c r="D200" s="57"/>
      <c r="E200" s="57"/>
      <c r="F200" s="57"/>
      <c r="G200" s="57"/>
      <c r="H200" s="57"/>
      <c r="I200" s="57"/>
      <c r="J200" s="57"/>
      <c r="K200" s="57"/>
      <c r="M200" s="37"/>
      <c r="N200" s="56"/>
      <c r="O200" s="57"/>
      <c r="P200" s="57"/>
      <c r="Q200" s="57"/>
      <c r="R200" s="57"/>
      <c r="S200" s="57"/>
      <c r="T200" s="57"/>
      <c r="U200" s="57"/>
      <c r="V200" s="57"/>
      <c r="W200" s="57"/>
    </row>
    <row r="201" spans="1:23" ht="121.5" customHeight="1" x14ac:dyDescent="0.35">
      <c r="A201" s="30" t="str">
        <f t="shared" si="3"/>
        <v>Print</v>
      </c>
      <c r="B201" s="219" t="str">
        <f>CONCATENATE("In undertaking this review account has been taken of Guidance on the Local (Accounts and"," ","Audit) Regulations (Northern Ireland) 2015 issued by the Department for Communities in February 2008."," ","The Chief Executive &amp; Town Clerk of"," ",'Input Sheet'!$C$16," ","leads the Council’s Senior Management Team to collectively have involvement in and oversight of the processes involved in maintaining"," ","and"," ","reviewing the effectiveness of the governance framework, this includes the delivery of the Council’s responsibilities as Lead Council for [JC]."," ","Progress on the implementation of the JC Plan and issues arising are reviewed and reported to the Lead Partner Council by way of Council reports.")</f>
        <v>In undertaking this review account has been taken of Guidance on the Local (Accounts and Audit) Regulations (Northern Ireland) 2015 issued by the Department for Communities in February 2008. The Chief Executive &amp; Town Clerk of A Council leads the Council’s Senior Management Team to collectively have involvement in and oversight of the processes involved in maintaining and reviewing the effectiveness of the governance framework, this includes the delivery of the Council’s responsibilities as Lead Council for [JC]. Progress on the implementation of the JC Plan and issues arising are reviewed and reported to the Lead Partner Council by way of Council reports.</v>
      </c>
      <c r="C201" s="228"/>
      <c r="D201" s="228"/>
      <c r="E201" s="228"/>
      <c r="F201" s="228"/>
      <c r="G201" s="228"/>
      <c r="H201" s="228"/>
      <c r="I201" s="228"/>
      <c r="J201" s="228"/>
      <c r="K201" s="228"/>
      <c r="M201" s="37"/>
      <c r="N201" s="219" t="str">
        <f>CONCATENATE("In undertaking this review account has been taken of Guidance on the Local (Accounts and"," ","Audit) Regulations (Northern Ireland) 2015 issued by the Department for Communities in February 2008."," ","The Chief Executive &amp; Town Clerk of"," ",'Input Sheet'!$C$16," ","leads the Council’s Senior Management Team to collectively have involvement in and oversight of the processes involved in maintaining"," ","and"," ","reviewing the effectiveness of the governance framework, this includes the delivery of the Council’s responsibilities as Lead Council for [JC]."," ","Progress on the implementation of the JC Plan and issues arising are reviewed and reported to the Lead Partner Council by way of Council reports.")</f>
        <v>In undertaking this review account has been taken of Guidance on the Local (Accounts and Audit) Regulations (Northern Ireland) 2015 issued by the Department for Communities in February 2008. The Chief Executive &amp; Town Clerk of A Council leads the Council’s Senior Management Team to collectively have involvement in and oversight of the processes involved in maintaining and reviewing the effectiveness of the governance framework, this includes the delivery of the Council’s responsibilities as Lead Council for [JC]. Progress on the implementation of the JC Plan and issues arising are reviewed and reported to the Lead Partner Council by way of Council reports.</v>
      </c>
      <c r="O201" s="228"/>
      <c r="P201" s="228"/>
      <c r="Q201" s="228"/>
      <c r="R201" s="228"/>
      <c r="S201" s="228"/>
      <c r="T201" s="228"/>
      <c r="U201" s="228"/>
      <c r="V201" s="228"/>
      <c r="W201" s="228"/>
    </row>
    <row r="202" spans="1:23" ht="15.75" customHeight="1" x14ac:dyDescent="0.35">
      <c r="A202" s="30" t="str">
        <f t="shared" si="3"/>
        <v>Print</v>
      </c>
      <c r="B202" s="135" t="s">
        <v>20</v>
      </c>
      <c r="C202" s="116"/>
      <c r="D202" s="116"/>
      <c r="E202" s="116"/>
      <c r="F202" s="116"/>
      <c r="G202" s="116"/>
      <c r="H202" s="116"/>
      <c r="I202" s="116"/>
      <c r="J202" s="116"/>
      <c r="K202" s="116"/>
    </row>
    <row r="203" spans="1:23" ht="49.5" customHeight="1" x14ac:dyDescent="0.35">
      <c r="A203" s="30" t="str">
        <f t="shared" si="3"/>
        <v>Print</v>
      </c>
      <c r="B203" s="219" t="str">
        <f>CONCATENATE("In producing this statement, full regard has been made to"," ",'Input Sheet'!$C$16,"'s Corporate Risk Register and to Statements of Assurance provided by each Director to the Chief Executive &amp; Town Clerk for the year ended"," ",'Input Sheet'!$C$25,".")</f>
        <v>In producing this statement, full regard has been made to A Council's Corporate Risk Register and to Statements of Assurance provided by each Director to the Chief Executive &amp; Town Clerk for the year ended 31st March 2020.</v>
      </c>
      <c r="C203" s="220"/>
      <c r="D203" s="220"/>
      <c r="E203" s="220"/>
      <c r="F203" s="220"/>
      <c r="G203" s="220"/>
      <c r="H203" s="220"/>
      <c r="I203" s="220"/>
      <c r="J203" s="220"/>
      <c r="K203" s="220"/>
      <c r="M203" s="31"/>
    </row>
    <row r="204" spans="1:23" ht="15.75" customHeight="1" x14ac:dyDescent="0.35">
      <c r="A204" s="30" t="str">
        <f t="shared" si="3"/>
        <v>Print</v>
      </c>
      <c r="B204" s="135" t="s">
        <v>20</v>
      </c>
      <c r="C204" s="116"/>
      <c r="D204" s="116"/>
      <c r="E204" s="116"/>
      <c r="F204" s="116"/>
      <c r="G204" s="116"/>
      <c r="H204" s="116"/>
      <c r="I204" s="116"/>
      <c r="J204" s="116"/>
      <c r="K204" s="116"/>
    </row>
    <row r="205" spans="1:23" ht="167.25" customHeight="1" x14ac:dyDescent="0.35">
      <c r="A205" s="30" t="str">
        <f t="shared" ref="A205:A269" si="4">IF(ISBLANK(B205),"Do Not Print","Print")</f>
        <v>Print</v>
      </c>
      <c r="B205" s="219" t="s">
        <v>116</v>
      </c>
      <c r="C205" s="220"/>
      <c r="D205" s="220"/>
      <c r="E205" s="220"/>
      <c r="F205" s="220"/>
      <c r="G205" s="220"/>
      <c r="H205" s="220"/>
      <c r="I205" s="220"/>
      <c r="J205" s="220"/>
      <c r="K205" s="220"/>
      <c r="M205" s="31"/>
      <c r="N205" s="219" t="s">
        <v>116</v>
      </c>
      <c r="O205" s="220"/>
      <c r="P205" s="220"/>
      <c r="Q205" s="220"/>
      <c r="R205" s="220"/>
      <c r="S205" s="220"/>
      <c r="T205" s="220"/>
      <c r="U205" s="220"/>
      <c r="V205" s="220"/>
      <c r="W205" s="220"/>
    </row>
    <row r="206" spans="1:23" ht="15.75" customHeight="1" x14ac:dyDescent="0.35">
      <c r="A206" s="30" t="str">
        <f t="shared" si="4"/>
        <v>Print</v>
      </c>
      <c r="B206" s="135" t="s">
        <v>20</v>
      </c>
      <c r="C206" s="116"/>
      <c r="D206" s="116"/>
      <c r="E206" s="116"/>
      <c r="F206" s="116"/>
      <c r="G206" s="116"/>
      <c r="H206" s="116"/>
      <c r="I206" s="116"/>
      <c r="J206" s="116"/>
      <c r="K206" s="116"/>
    </row>
    <row r="207" spans="1:23" ht="46.5" customHeight="1" x14ac:dyDescent="0.35">
      <c r="A207" s="30" t="str">
        <f t="shared" si="4"/>
        <v>Print</v>
      </c>
      <c r="B207" s="219" t="s">
        <v>233</v>
      </c>
      <c r="C207" s="220"/>
      <c r="D207" s="220"/>
      <c r="E207" s="220"/>
      <c r="F207" s="220"/>
      <c r="G207" s="220"/>
      <c r="H207" s="220"/>
      <c r="I207" s="220"/>
      <c r="J207" s="220"/>
      <c r="K207" s="220"/>
      <c r="M207" s="31"/>
    </row>
    <row r="208" spans="1:23" ht="15.75" customHeight="1" x14ac:dyDescent="0.35">
      <c r="A208" s="30" t="str">
        <f t="shared" si="4"/>
        <v>Print</v>
      </c>
      <c r="B208" s="135" t="s">
        <v>20</v>
      </c>
      <c r="C208" s="116"/>
      <c r="D208" s="116"/>
      <c r="E208" s="116"/>
      <c r="F208" s="116"/>
      <c r="G208" s="116"/>
      <c r="H208" s="116"/>
      <c r="I208" s="116"/>
      <c r="J208" s="116"/>
      <c r="K208" s="116"/>
    </row>
    <row r="209" spans="1:23" ht="64.5" customHeight="1" x14ac:dyDescent="0.35">
      <c r="A209" s="30" t="str">
        <f t="shared" si="4"/>
        <v>Do Not Print</v>
      </c>
      <c r="B209" s="227"/>
      <c r="C209" s="227"/>
      <c r="D209" s="227"/>
      <c r="E209" s="227"/>
      <c r="F209" s="227"/>
      <c r="G209" s="227"/>
      <c r="H209" s="227"/>
      <c r="I209" s="227"/>
      <c r="J209" s="227"/>
      <c r="K209" s="227"/>
      <c r="M209" s="31"/>
      <c r="N209" s="252" t="s">
        <v>357</v>
      </c>
      <c r="O209" s="252"/>
      <c r="P209" s="252"/>
      <c r="Q209" s="252"/>
      <c r="R209" s="252"/>
      <c r="S209" s="252"/>
      <c r="T209" s="252"/>
      <c r="U209" s="252"/>
      <c r="V209" s="252"/>
      <c r="W209" s="252"/>
    </row>
    <row r="210" spans="1:23" ht="15.75" customHeight="1" x14ac:dyDescent="0.35">
      <c r="A210" s="30" t="str">
        <f t="shared" si="4"/>
        <v>Do Not Print</v>
      </c>
      <c r="B210" s="116"/>
      <c r="C210" s="116"/>
      <c r="D210" s="116"/>
      <c r="E210" s="116"/>
      <c r="F210" s="116"/>
      <c r="G210" s="116"/>
      <c r="H210" s="116"/>
      <c r="I210" s="116"/>
      <c r="J210" s="116"/>
      <c r="K210" s="116"/>
    </row>
    <row r="211" spans="1:23" ht="36.75" customHeight="1" x14ac:dyDescent="0.35">
      <c r="A211" s="30" t="str">
        <f t="shared" si="4"/>
        <v>Print</v>
      </c>
      <c r="B211" s="226" t="s">
        <v>234</v>
      </c>
      <c r="C211" s="220"/>
      <c r="D211" s="220"/>
      <c r="E211" s="220"/>
      <c r="F211" s="220"/>
      <c r="G211" s="220"/>
      <c r="H211" s="220"/>
      <c r="I211" s="220"/>
      <c r="J211" s="220"/>
      <c r="K211" s="220"/>
      <c r="M211" s="31"/>
    </row>
    <row r="212" spans="1:23" ht="15.75" customHeight="1" x14ac:dyDescent="0.35">
      <c r="A212" s="30" t="str">
        <f t="shared" si="4"/>
        <v>Do Not Print</v>
      </c>
      <c r="B212" s="116"/>
      <c r="C212" s="116"/>
      <c r="D212" s="116"/>
      <c r="E212" s="116"/>
      <c r="F212" s="116"/>
      <c r="G212" s="116"/>
      <c r="H212" s="116"/>
      <c r="I212" s="116"/>
      <c r="J212" s="116"/>
      <c r="K212" s="116"/>
    </row>
    <row r="213" spans="1:23" ht="39" customHeight="1" x14ac:dyDescent="0.35">
      <c r="A213" s="30" t="str">
        <f t="shared" si="4"/>
        <v>Print</v>
      </c>
      <c r="B213" s="226" t="s">
        <v>235</v>
      </c>
      <c r="C213" s="220"/>
      <c r="D213" s="220"/>
      <c r="E213" s="220"/>
      <c r="F213" s="220"/>
      <c r="G213" s="220"/>
      <c r="H213" s="220"/>
      <c r="I213" s="220"/>
      <c r="J213" s="220"/>
      <c r="K213" s="220"/>
      <c r="M213" s="31"/>
    </row>
    <row r="214" spans="1:23" ht="15.75" customHeight="1" x14ac:dyDescent="0.35">
      <c r="A214" s="30" t="str">
        <f t="shared" si="4"/>
        <v>Do Not Print</v>
      </c>
      <c r="B214" s="116"/>
      <c r="C214" s="116"/>
      <c r="D214" s="116"/>
      <c r="E214" s="116"/>
      <c r="F214" s="116"/>
      <c r="G214" s="116"/>
      <c r="H214" s="116"/>
      <c r="I214" s="116"/>
      <c r="J214" s="116"/>
      <c r="K214" s="116"/>
    </row>
    <row r="215" spans="1:23" ht="18" customHeight="1" x14ac:dyDescent="0.35">
      <c r="A215" s="30" t="str">
        <f t="shared" si="4"/>
        <v>Print</v>
      </c>
      <c r="B215" s="221" t="s">
        <v>236</v>
      </c>
      <c r="C215" s="217"/>
      <c r="D215" s="217"/>
      <c r="E215" s="217"/>
      <c r="F215" s="217"/>
      <c r="G215" s="217"/>
      <c r="H215" s="217"/>
      <c r="I215" s="217"/>
      <c r="J215" s="217"/>
      <c r="K215" s="217"/>
      <c r="M215" s="36"/>
    </row>
    <row r="216" spans="1:23" ht="15.75" customHeight="1" x14ac:dyDescent="0.35">
      <c r="A216" s="30" t="str">
        <f t="shared" si="4"/>
        <v>Print</v>
      </c>
      <c r="B216" s="192" t="s">
        <v>20</v>
      </c>
      <c r="C216" s="1"/>
      <c r="D216" s="1"/>
      <c r="E216" s="1"/>
      <c r="F216" s="1"/>
      <c r="G216" s="1"/>
      <c r="H216" s="1"/>
      <c r="I216" s="1"/>
      <c r="J216" s="1"/>
      <c r="K216" s="1"/>
      <c r="M216" s="36"/>
    </row>
    <row r="217" spans="1:23" x14ac:dyDescent="0.35">
      <c r="A217" s="30" t="str">
        <f t="shared" si="4"/>
        <v>Print</v>
      </c>
      <c r="B217" s="129" t="s">
        <v>339</v>
      </c>
      <c r="C217" s="127"/>
      <c r="D217" s="127"/>
      <c r="E217" s="127"/>
      <c r="F217" s="127"/>
      <c r="G217" s="127"/>
      <c r="H217" s="127"/>
      <c r="I217" s="127"/>
      <c r="J217" s="127"/>
      <c r="K217" s="127"/>
      <c r="M217" s="32"/>
      <c r="N217" s="118" t="s">
        <v>18</v>
      </c>
    </row>
    <row r="218" spans="1:23" x14ac:dyDescent="0.35">
      <c r="A218" s="30" t="str">
        <f t="shared" si="4"/>
        <v>Print</v>
      </c>
      <c r="B218" s="135" t="s">
        <v>20</v>
      </c>
      <c r="C218" s="116"/>
      <c r="D218" s="116"/>
      <c r="E218" s="116"/>
      <c r="F218" s="116"/>
      <c r="G218" s="116"/>
      <c r="H218" s="116"/>
      <c r="I218" s="116"/>
      <c r="J218" s="116"/>
      <c r="K218" s="116"/>
    </row>
    <row r="219" spans="1:23" x14ac:dyDescent="0.35">
      <c r="A219" s="30" t="str">
        <f t="shared" si="4"/>
        <v>Print</v>
      </c>
      <c r="B219" s="135" t="s">
        <v>20</v>
      </c>
      <c r="C219" s="116"/>
      <c r="D219" s="116"/>
      <c r="E219" s="116"/>
      <c r="F219" s="116"/>
      <c r="G219" s="116"/>
      <c r="H219" s="116"/>
      <c r="I219" s="116"/>
      <c r="J219" s="116"/>
      <c r="K219" s="116"/>
    </row>
    <row r="220" spans="1:23" x14ac:dyDescent="0.35">
      <c r="A220" s="30" t="str">
        <f t="shared" si="4"/>
        <v>Print</v>
      </c>
      <c r="B220" s="135" t="s">
        <v>20</v>
      </c>
      <c r="C220" s="116"/>
      <c r="D220" s="116"/>
      <c r="E220" s="116"/>
      <c r="F220" s="116"/>
      <c r="G220" s="116"/>
      <c r="H220" s="116"/>
      <c r="I220" s="116"/>
      <c r="J220" s="116"/>
      <c r="K220" s="116"/>
    </row>
    <row r="221" spans="1:23" x14ac:dyDescent="0.35">
      <c r="A221" s="30" t="str">
        <f t="shared" si="4"/>
        <v>Print</v>
      </c>
      <c r="B221" s="135" t="s">
        <v>20</v>
      </c>
      <c r="C221" s="116"/>
      <c r="D221" s="116"/>
      <c r="E221" s="116"/>
      <c r="F221" s="116"/>
      <c r="G221" s="116"/>
      <c r="H221" s="116"/>
      <c r="I221" s="116"/>
      <c r="J221" s="116"/>
      <c r="K221" s="116"/>
    </row>
    <row r="222" spans="1:23" x14ac:dyDescent="0.35">
      <c r="A222" s="30" t="str">
        <f t="shared" si="4"/>
        <v>Print</v>
      </c>
      <c r="B222" s="135" t="s">
        <v>20</v>
      </c>
      <c r="C222" s="116"/>
      <c r="D222" s="116"/>
      <c r="E222" s="116"/>
      <c r="F222" s="116"/>
      <c r="G222" s="116"/>
      <c r="H222" s="116"/>
      <c r="I222" s="116"/>
      <c r="J222" s="116"/>
      <c r="K222" s="116"/>
    </row>
    <row r="223" spans="1:23" x14ac:dyDescent="0.35">
      <c r="A223" s="30" t="str">
        <f t="shared" si="4"/>
        <v>Print</v>
      </c>
      <c r="B223" s="135" t="s">
        <v>20</v>
      </c>
      <c r="C223" s="116"/>
      <c r="D223" s="116"/>
      <c r="E223" s="116"/>
      <c r="F223" s="116"/>
      <c r="G223" s="116"/>
      <c r="H223" s="116"/>
      <c r="I223" s="116"/>
      <c r="J223" s="116"/>
      <c r="K223" s="116"/>
    </row>
    <row r="224" spans="1:23" x14ac:dyDescent="0.35">
      <c r="A224" s="30" t="str">
        <f t="shared" si="4"/>
        <v>Print</v>
      </c>
      <c r="B224" s="135" t="s">
        <v>20</v>
      </c>
      <c r="C224" s="116"/>
      <c r="D224" s="116"/>
      <c r="E224" s="116"/>
      <c r="F224" s="116"/>
      <c r="G224" s="116"/>
      <c r="H224" s="116"/>
      <c r="I224" s="116"/>
      <c r="J224" s="116"/>
      <c r="K224" s="116"/>
    </row>
    <row r="225" spans="1:11" x14ac:dyDescent="0.35">
      <c r="A225" s="30" t="str">
        <f t="shared" si="4"/>
        <v>Print</v>
      </c>
      <c r="B225" s="135" t="s">
        <v>20</v>
      </c>
      <c r="C225" s="116"/>
      <c r="D225" s="116"/>
      <c r="E225" s="116"/>
      <c r="F225" s="116"/>
      <c r="G225" s="116"/>
      <c r="H225" s="116"/>
      <c r="I225" s="116"/>
      <c r="J225" s="116"/>
      <c r="K225" s="116"/>
    </row>
    <row r="226" spans="1:11" x14ac:dyDescent="0.35">
      <c r="A226" s="30" t="str">
        <f t="shared" si="4"/>
        <v>Print</v>
      </c>
      <c r="B226" s="135" t="s">
        <v>20</v>
      </c>
      <c r="C226" s="116"/>
      <c r="D226" s="116"/>
      <c r="E226" s="116"/>
      <c r="F226" s="116"/>
      <c r="G226" s="116"/>
      <c r="H226" s="116"/>
      <c r="I226" s="116"/>
      <c r="J226" s="116"/>
      <c r="K226" s="116"/>
    </row>
    <row r="227" spans="1:11" x14ac:dyDescent="0.35">
      <c r="A227" s="30" t="str">
        <f t="shared" si="4"/>
        <v>Print</v>
      </c>
      <c r="B227" s="135" t="s">
        <v>20</v>
      </c>
      <c r="C227" s="116"/>
      <c r="D227" s="116"/>
      <c r="E227" s="116"/>
      <c r="F227" s="116"/>
      <c r="G227" s="116"/>
      <c r="H227" s="116"/>
      <c r="I227" s="116"/>
      <c r="J227" s="116"/>
      <c r="K227" s="116"/>
    </row>
    <row r="228" spans="1:11" x14ac:dyDescent="0.35">
      <c r="A228" s="30" t="str">
        <f t="shared" si="4"/>
        <v>Print</v>
      </c>
      <c r="B228" s="135" t="s">
        <v>20</v>
      </c>
      <c r="C228" s="116"/>
      <c r="D228" s="116"/>
      <c r="E228" s="116"/>
      <c r="F228" s="116"/>
      <c r="G228" s="116"/>
      <c r="H228" s="116"/>
      <c r="I228" s="116"/>
      <c r="J228" s="116"/>
      <c r="K228" s="116"/>
    </row>
    <row r="229" spans="1:11" x14ac:dyDescent="0.35">
      <c r="A229" s="30" t="str">
        <f t="shared" si="4"/>
        <v>Print</v>
      </c>
      <c r="B229" s="127" t="s">
        <v>237</v>
      </c>
      <c r="C229" s="127"/>
      <c r="D229" s="127" t="s">
        <v>239</v>
      </c>
      <c r="E229" s="116"/>
      <c r="F229" s="116"/>
      <c r="G229" s="116"/>
      <c r="H229" s="116"/>
      <c r="I229" s="116"/>
      <c r="J229" s="116"/>
      <c r="K229" s="116"/>
    </row>
    <row r="230" spans="1:11" x14ac:dyDescent="0.35">
      <c r="A230" s="30" t="str">
        <f t="shared" si="4"/>
        <v>Print</v>
      </c>
      <c r="B230" s="135" t="s">
        <v>20</v>
      </c>
      <c r="C230" s="127"/>
      <c r="D230" s="127" t="s">
        <v>242</v>
      </c>
      <c r="E230" s="116"/>
      <c r="F230" s="116"/>
      <c r="G230" s="116"/>
      <c r="H230" s="116"/>
      <c r="I230" s="116"/>
      <c r="J230" s="116"/>
      <c r="K230" s="116"/>
    </row>
    <row r="231" spans="1:11" x14ac:dyDescent="0.35">
      <c r="A231" s="30" t="str">
        <f t="shared" si="4"/>
        <v>Print</v>
      </c>
      <c r="B231" s="135" t="s">
        <v>20</v>
      </c>
      <c r="C231" s="127"/>
      <c r="D231" s="127"/>
      <c r="E231" s="116"/>
      <c r="F231" s="116"/>
      <c r="G231" s="116"/>
      <c r="H231" s="116"/>
      <c r="I231" s="116"/>
      <c r="J231" s="116"/>
      <c r="K231" s="116"/>
    </row>
    <row r="232" spans="1:11" x14ac:dyDescent="0.35">
      <c r="A232" s="30" t="str">
        <f t="shared" si="4"/>
        <v>Print</v>
      </c>
      <c r="B232" s="127" t="s">
        <v>238</v>
      </c>
      <c r="C232" s="127"/>
      <c r="D232" s="131">
        <f>'Input Sheet'!C31</f>
        <v>0</v>
      </c>
      <c r="E232" s="116"/>
      <c r="F232" s="116"/>
      <c r="G232" s="116"/>
      <c r="H232" s="116"/>
      <c r="I232" s="116"/>
      <c r="J232" s="116"/>
      <c r="K232" s="116"/>
    </row>
    <row r="233" spans="1:11" x14ac:dyDescent="0.35">
      <c r="A233" s="30" t="str">
        <f t="shared" si="4"/>
        <v>Print</v>
      </c>
      <c r="B233" s="135" t="s">
        <v>20</v>
      </c>
      <c r="C233" s="127"/>
      <c r="D233" s="127"/>
      <c r="E233" s="116"/>
      <c r="F233" s="116"/>
      <c r="G233" s="116"/>
      <c r="H233" s="116"/>
      <c r="I233" s="116"/>
      <c r="J233" s="116"/>
      <c r="K233" s="116"/>
    </row>
    <row r="234" spans="1:11" x14ac:dyDescent="0.35">
      <c r="A234" s="30" t="str">
        <f t="shared" si="4"/>
        <v>Print</v>
      </c>
      <c r="B234" s="135" t="s">
        <v>20</v>
      </c>
      <c r="C234" s="127"/>
      <c r="D234" s="127"/>
      <c r="E234" s="116"/>
      <c r="F234" s="116"/>
      <c r="G234" s="116"/>
      <c r="H234" s="116"/>
      <c r="I234" s="116"/>
      <c r="J234" s="116"/>
      <c r="K234" s="116"/>
    </row>
    <row r="235" spans="1:11" x14ac:dyDescent="0.35">
      <c r="A235" s="30" t="str">
        <f t="shared" si="4"/>
        <v>Print</v>
      </c>
      <c r="B235" s="135" t="s">
        <v>20</v>
      </c>
      <c r="C235" s="127"/>
      <c r="D235" s="127"/>
      <c r="E235" s="116"/>
      <c r="F235" s="116"/>
      <c r="G235" s="116"/>
      <c r="H235" s="116"/>
      <c r="I235" s="116"/>
      <c r="J235" s="116"/>
      <c r="K235" s="116"/>
    </row>
    <row r="236" spans="1:11" x14ac:dyDescent="0.35">
      <c r="A236" s="30" t="str">
        <f t="shared" si="4"/>
        <v>Print</v>
      </c>
      <c r="B236" s="127" t="s">
        <v>237</v>
      </c>
      <c r="C236" s="127"/>
      <c r="D236" s="127" t="s">
        <v>239</v>
      </c>
      <c r="E236" s="116"/>
      <c r="F236" s="116"/>
      <c r="G236" s="116"/>
      <c r="H236" s="116"/>
      <c r="I236" s="116"/>
      <c r="J236" s="116"/>
      <c r="K236" s="116"/>
    </row>
    <row r="237" spans="1:11" x14ac:dyDescent="0.35">
      <c r="A237" s="30" t="str">
        <f t="shared" si="4"/>
        <v>Print</v>
      </c>
      <c r="B237" s="135" t="s">
        <v>20</v>
      </c>
      <c r="C237" s="127"/>
      <c r="D237" s="127" t="s">
        <v>243</v>
      </c>
      <c r="E237" s="116"/>
      <c r="F237" s="116"/>
      <c r="G237" s="116"/>
      <c r="H237" s="116"/>
      <c r="I237" s="116"/>
      <c r="J237" s="116"/>
      <c r="K237" s="116"/>
    </row>
    <row r="238" spans="1:11" x14ac:dyDescent="0.35">
      <c r="A238" s="30" t="str">
        <f t="shared" si="4"/>
        <v>Print</v>
      </c>
      <c r="B238" s="135" t="s">
        <v>20</v>
      </c>
      <c r="C238" s="127"/>
      <c r="D238" s="127"/>
      <c r="E238" s="116"/>
      <c r="F238" s="116"/>
      <c r="G238" s="116"/>
      <c r="H238" s="116"/>
      <c r="I238" s="116"/>
      <c r="J238" s="116"/>
      <c r="K238" s="116"/>
    </row>
    <row r="239" spans="1:11" x14ac:dyDescent="0.35">
      <c r="A239" s="30" t="str">
        <f t="shared" si="4"/>
        <v>Print</v>
      </c>
      <c r="B239" s="127" t="s">
        <v>238</v>
      </c>
      <c r="C239" s="127"/>
      <c r="D239" s="131">
        <f>'Input Sheet'!C31</f>
        <v>0</v>
      </c>
      <c r="E239" s="116"/>
      <c r="F239" s="116"/>
      <c r="G239" s="116"/>
      <c r="H239" s="116"/>
      <c r="I239" s="116"/>
      <c r="J239" s="116"/>
      <c r="K239" s="116"/>
    </row>
    <row r="240" spans="1:11" x14ac:dyDescent="0.35">
      <c r="A240" s="30" t="str">
        <f t="shared" si="4"/>
        <v>Print</v>
      </c>
      <c r="B240" s="135" t="s">
        <v>20</v>
      </c>
      <c r="C240" s="116"/>
      <c r="D240" s="116"/>
      <c r="E240" s="116"/>
      <c r="F240" s="116"/>
      <c r="G240" s="116"/>
      <c r="H240" s="116"/>
      <c r="I240" s="116"/>
      <c r="J240" s="116"/>
      <c r="K240" s="116"/>
    </row>
    <row r="241" spans="1:14" x14ac:dyDescent="0.35">
      <c r="A241" s="30" t="str">
        <f t="shared" si="4"/>
        <v>Print</v>
      </c>
      <c r="B241" s="135" t="s">
        <v>20</v>
      </c>
      <c r="C241" s="116"/>
      <c r="D241" s="116"/>
      <c r="E241" s="116"/>
      <c r="F241" s="116"/>
      <c r="G241" s="116"/>
      <c r="H241" s="116"/>
      <c r="I241" s="116"/>
      <c r="J241" s="116"/>
      <c r="K241" s="116"/>
    </row>
    <row r="242" spans="1:14" x14ac:dyDescent="0.35">
      <c r="A242" s="30" t="str">
        <f t="shared" si="4"/>
        <v>Print</v>
      </c>
      <c r="B242" s="135" t="s">
        <v>20</v>
      </c>
      <c r="C242" s="116"/>
      <c r="D242" s="116"/>
      <c r="E242" s="116"/>
      <c r="F242" s="116"/>
      <c r="G242" s="116"/>
      <c r="H242" s="116"/>
      <c r="I242" s="116"/>
      <c r="J242" s="116"/>
      <c r="K242" s="116"/>
    </row>
    <row r="243" spans="1:14" x14ac:dyDescent="0.35">
      <c r="A243" s="30" t="str">
        <f t="shared" si="4"/>
        <v>Print</v>
      </c>
      <c r="B243" s="135" t="s">
        <v>20</v>
      </c>
      <c r="C243" s="116"/>
      <c r="D243" s="116"/>
      <c r="E243" s="116"/>
      <c r="F243" s="116"/>
      <c r="G243" s="116"/>
      <c r="H243" s="116"/>
      <c r="I243" s="116"/>
      <c r="J243" s="116"/>
      <c r="K243" s="116"/>
    </row>
    <row r="244" spans="1:14" x14ac:dyDescent="0.35">
      <c r="A244" s="30" t="str">
        <f t="shared" si="4"/>
        <v>Print</v>
      </c>
      <c r="B244" s="135" t="s">
        <v>20</v>
      </c>
      <c r="C244" s="116"/>
      <c r="D244" s="116"/>
      <c r="E244" s="116"/>
      <c r="F244" s="116"/>
      <c r="G244" s="116"/>
      <c r="H244" s="116"/>
      <c r="I244" s="116"/>
      <c r="J244" s="116"/>
      <c r="K244" s="116"/>
    </row>
    <row r="245" spans="1:14" ht="18.5" x14ac:dyDescent="0.45">
      <c r="A245" s="30" t="str">
        <f t="shared" si="4"/>
        <v>Print</v>
      </c>
      <c r="B245" s="121" t="s">
        <v>240</v>
      </c>
      <c r="C245" s="132"/>
      <c r="D245" s="132"/>
      <c r="E245" s="132"/>
      <c r="F245" s="132"/>
      <c r="G245" s="132"/>
      <c r="H245" s="132"/>
      <c r="I245" s="132"/>
      <c r="J245" s="132"/>
      <c r="K245" s="132"/>
      <c r="M245" s="35"/>
    </row>
    <row r="246" spans="1:14" x14ac:dyDescent="0.35">
      <c r="A246" s="30" t="str">
        <f t="shared" si="4"/>
        <v>Print</v>
      </c>
      <c r="B246" s="135" t="s">
        <v>20</v>
      </c>
      <c r="C246" s="116"/>
      <c r="D246" s="116"/>
      <c r="E246" s="116"/>
      <c r="F246" s="116"/>
      <c r="G246" s="116"/>
      <c r="H246" s="116"/>
      <c r="I246" s="116"/>
      <c r="J246" s="116"/>
      <c r="K246" s="116"/>
    </row>
    <row r="247" spans="1:14" x14ac:dyDescent="0.35">
      <c r="A247" s="30" t="str">
        <f t="shared" si="4"/>
        <v>Print</v>
      </c>
      <c r="B247" s="127" t="s">
        <v>241</v>
      </c>
      <c r="C247" s="116"/>
      <c r="D247" s="116"/>
      <c r="E247" s="116"/>
      <c r="F247" s="116"/>
      <c r="G247" s="116"/>
      <c r="H247" s="116"/>
      <c r="I247" s="116"/>
      <c r="J247" s="116"/>
      <c r="K247" s="116"/>
    </row>
    <row r="248" spans="1:14" ht="47.25" customHeight="1" x14ac:dyDescent="0.35">
      <c r="A248" s="30" t="str">
        <f t="shared" si="4"/>
        <v>Print</v>
      </c>
      <c r="B248" s="9" t="s">
        <v>261</v>
      </c>
      <c r="C248" s="226" t="str">
        <f>CONCATENATE("The Statement of Accounts for the financial period ended"," ",'Input Sheet'!C25," ","on pages 3 to 28 has been prepared in the form directed by the Department for Communities and under the accounting policies set out on page 22.")</f>
        <v>The Statement of Accounts for the financial period ended 31st March 2020 on pages 3 to 28 has been prepared in the form directed by the Department for Communities and under the accounting policies set out on page 22.</v>
      </c>
      <c r="D248" s="220"/>
      <c r="E248" s="220"/>
      <c r="F248" s="220"/>
      <c r="G248" s="220"/>
      <c r="H248" s="220"/>
      <c r="I248" s="220"/>
      <c r="J248" s="220"/>
      <c r="K248" s="220"/>
      <c r="M248" s="31"/>
      <c r="N248" s="169" t="s">
        <v>307</v>
      </c>
    </row>
    <row r="249" spans="1:14" x14ac:dyDescent="0.35">
      <c r="A249" s="30" t="str">
        <f t="shared" si="4"/>
        <v>Print</v>
      </c>
      <c r="B249" s="135" t="s">
        <v>20</v>
      </c>
      <c r="C249" s="116"/>
      <c r="D249" s="116"/>
      <c r="E249" s="116"/>
      <c r="F249" s="116"/>
      <c r="G249" s="116"/>
      <c r="H249" s="116"/>
      <c r="I249" s="116"/>
      <c r="J249" s="116"/>
      <c r="K249" s="116"/>
    </row>
    <row r="250" spans="1:14" ht="45" customHeight="1" x14ac:dyDescent="0.35">
      <c r="A250" s="30" t="str">
        <f t="shared" si="4"/>
        <v>Print</v>
      </c>
      <c r="B250" s="9" t="s">
        <v>262</v>
      </c>
      <c r="C250" s="226" t="s">
        <v>244</v>
      </c>
      <c r="D250" s="220"/>
      <c r="E250" s="220"/>
      <c r="F250" s="220"/>
      <c r="G250" s="220"/>
      <c r="H250" s="220"/>
      <c r="I250" s="220"/>
      <c r="J250" s="220"/>
      <c r="K250" s="220"/>
      <c r="M250" s="31"/>
    </row>
    <row r="251" spans="1:14" x14ac:dyDescent="0.35">
      <c r="A251" s="30" t="str">
        <f t="shared" si="4"/>
        <v>Print</v>
      </c>
      <c r="B251" s="135" t="s">
        <v>20</v>
      </c>
      <c r="C251" s="116"/>
      <c r="D251" s="116"/>
      <c r="E251" s="116"/>
      <c r="F251" s="116"/>
      <c r="G251" s="116"/>
      <c r="H251" s="116"/>
      <c r="I251" s="116"/>
      <c r="J251" s="116"/>
      <c r="K251" s="116"/>
    </row>
    <row r="252" spans="1:14" x14ac:dyDescent="0.35">
      <c r="A252" s="30" t="str">
        <f t="shared" si="4"/>
        <v>Print</v>
      </c>
      <c r="B252" s="135" t="s">
        <v>20</v>
      </c>
      <c r="C252" s="116"/>
      <c r="D252" s="116"/>
      <c r="E252" s="116"/>
      <c r="F252" s="116"/>
      <c r="G252" s="116"/>
      <c r="H252" s="116"/>
      <c r="I252" s="116"/>
      <c r="J252" s="116"/>
      <c r="K252" s="116"/>
    </row>
    <row r="253" spans="1:14" x14ac:dyDescent="0.35">
      <c r="A253" s="30" t="str">
        <f t="shared" si="4"/>
        <v>Print</v>
      </c>
      <c r="B253" s="135" t="s">
        <v>20</v>
      </c>
      <c r="C253" s="116"/>
      <c r="D253" s="116"/>
      <c r="E253" s="116"/>
      <c r="F253" s="116"/>
      <c r="G253" s="116"/>
      <c r="H253" s="116"/>
      <c r="I253" s="116"/>
      <c r="J253" s="116"/>
      <c r="K253" s="116"/>
    </row>
    <row r="254" spans="1:14" x14ac:dyDescent="0.35">
      <c r="A254" s="30" t="str">
        <f t="shared" si="4"/>
        <v>Print</v>
      </c>
      <c r="B254" s="135" t="s">
        <v>20</v>
      </c>
      <c r="C254" s="116"/>
      <c r="D254" s="116"/>
      <c r="E254" s="116"/>
      <c r="F254" s="116"/>
      <c r="G254" s="116"/>
      <c r="H254" s="116"/>
      <c r="I254" s="116"/>
      <c r="J254" s="116"/>
      <c r="K254" s="116"/>
    </row>
    <row r="255" spans="1:14" x14ac:dyDescent="0.35">
      <c r="A255" s="30" t="str">
        <f t="shared" si="4"/>
        <v>Print</v>
      </c>
      <c r="B255" s="127" t="str">
        <f>B229</f>
        <v>Signature</v>
      </c>
      <c r="C255" s="127"/>
      <c r="D255" s="127" t="str">
        <f>D229</f>
        <v>…………………………………………………………………………</v>
      </c>
      <c r="E255" s="116"/>
      <c r="F255" s="116"/>
      <c r="G255" s="116"/>
      <c r="H255" s="116"/>
      <c r="I255" s="116"/>
      <c r="J255" s="116"/>
      <c r="K255" s="116"/>
    </row>
    <row r="256" spans="1:14" x14ac:dyDescent="0.35">
      <c r="A256" s="30" t="str">
        <f t="shared" si="4"/>
        <v>Print</v>
      </c>
      <c r="B256" s="135" t="s">
        <v>20</v>
      </c>
      <c r="C256" s="127"/>
      <c r="D256" s="127" t="str">
        <f>D230</f>
        <v>Chief Financial Officer</v>
      </c>
      <c r="E256" s="116"/>
      <c r="F256" s="116"/>
      <c r="G256" s="116"/>
      <c r="H256" s="116"/>
      <c r="I256" s="116"/>
      <c r="J256" s="116"/>
      <c r="K256" s="116"/>
    </row>
    <row r="257" spans="1:11" x14ac:dyDescent="0.35">
      <c r="A257" s="30" t="str">
        <f t="shared" si="4"/>
        <v>Print</v>
      </c>
      <c r="B257" s="135" t="s">
        <v>20</v>
      </c>
      <c r="C257" s="127"/>
      <c r="D257" s="127"/>
      <c r="E257" s="116"/>
      <c r="F257" s="116"/>
      <c r="G257" s="116"/>
      <c r="H257" s="116"/>
      <c r="I257" s="116"/>
      <c r="J257" s="116"/>
      <c r="K257" s="116"/>
    </row>
    <row r="258" spans="1:11" x14ac:dyDescent="0.35">
      <c r="A258" s="30" t="str">
        <f t="shared" si="4"/>
        <v>Print</v>
      </c>
      <c r="B258" s="127" t="str">
        <f>B232</f>
        <v>Date</v>
      </c>
      <c r="C258" s="127"/>
      <c r="D258" s="127">
        <f>D232</f>
        <v>0</v>
      </c>
      <c r="E258" s="116"/>
      <c r="F258" s="116"/>
      <c r="G258" s="116"/>
      <c r="H258" s="116"/>
      <c r="I258" s="116"/>
      <c r="J258" s="116"/>
      <c r="K258" s="116"/>
    </row>
    <row r="259" spans="1:11" x14ac:dyDescent="0.35">
      <c r="A259" s="30" t="str">
        <f t="shared" si="4"/>
        <v>Print</v>
      </c>
      <c r="B259" s="135" t="s">
        <v>20</v>
      </c>
      <c r="C259" s="116"/>
      <c r="D259" s="116"/>
      <c r="E259" s="116"/>
      <c r="F259" s="116"/>
      <c r="G259" s="116"/>
      <c r="H259" s="116"/>
      <c r="I259" s="116"/>
      <c r="J259" s="116"/>
      <c r="K259" s="116"/>
    </row>
    <row r="260" spans="1:11" x14ac:dyDescent="0.35">
      <c r="A260" s="30" t="str">
        <f t="shared" si="4"/>
        <v>Print</v>
      </c>
      <c r="B260" s="135" t="s">
        <v>20</v>
      </c>
      <c r="C260" s="116"/>
      <c r="D260" s="116"/>
      <c r="E260" s="116"/>
      <c r="F260" s="116"/>
      <c r="G260" s="116"/>
      <c r="H260" s="116"/>
      <c r="I260" s="116"/>
      <c r="J260" s="116"/>
      <c r="K260" s="116"/>
    </row>
    <row r="261" spans="1:11" x14ac:dyDescent="0.35">
      <c r="A261" s="30" t="str">
        <f t="shared" si="4"/>
        <v>Print</v>
      </c>
      <c r="B261" s="135" t="s">
        <v>20</v>
      </c>
      <c r="C261" s="116"/>
      <c r="D261" s="116"/>
      <c r="E261" s="116"/>
      <c r="F261" s="116"/>
      <c r="G261" s="116"/>
      <c r="H261" s="116"/>
      <c r="I261" s="116"/>
      <c r="J261" s="116"/>
      <c r="K261" s="116"/>
    </row>
    <row r="262" spans="1:11" x14ac:dyDescent="0.35">
      <c r="A262" s="30" t="str">
        <f t="shared" si="4"/>
        <v>Print</v>
      </c>
      <c r="B262" s="127" t="str">
        <f>B236</f>
        <v>Signature</v>
      </c>
      <c r="C262" s="116"/>
      <c r="D262" s="127" t="str">
        <f>D236</f>
        <v>…………………………………………………………………………</v>
      </c>
      <c r="E262" s="116"/>
      <c r="F262" s="116"/>
      <c r="G262" s="116"/>
      <c r="H262" s="116"/>
      <c r="I262" s="116"/>
      <c r="J262" s="116"/>
      <c r="K262" s="116"/>
    </row>
    <row r="263" spans="1:11" x14ac:dyDescent="0.35">
      <c r="A263" s="30" t="str">
        <f t="shared" si="4"/>
        <v>Print</v>
      </c>
      <c r="B263" s="135" t="s">
        <v>20</v>
      </c>
      <c r="C263" s="116"/>
      <c r="D263" s="127" t="str">
        <f>D237</f>
        <v>Chairman of the Joint Committee</v>
      </c>
      <c r="E263" s="116"/>
      <c r="F263" s="116"/>
      <c r="G263" s="116"/>
      <c r="H263" s="116"/>
      <c r="I263" s="116"/>
      <c r="J263" s="116"/>
      <c r="K263" s="116"/>
    </row>
    <row r="264" spans="1:11" x14ac:dyDescent="0.35">
      <c r="A264" s="30" t="str">
        <f t="shared" si="4"/>
        <v>Print</v>
      </c>
      <c r="B264" s="135" t="s">
        <v>20</v>
      </c>
      <c r="C264" s="116"/>
      <c r="D264" s="116"/>
      <c r="E264" s="116"/>
      <c r="F264" s="116"/>
      <c r="G264" s="116"/>
      <c r="H264" s="116"/>
      <c r="I264" s="116"/>
      <c r="J264" s="116"/>
      <c r="K264" s="116"/>
    </row>
    <row r="265" spans="1:11" x14ac:dyDescent="0.35">
      <c r="A265" s="30" t="str">
        <f t="shared" si="4"/>
        <v>Print</v>
      </c>
      <c r="B265" s="127" t="str">
        <f>B239</f>
        <v>Date</v>
      </c>
      <c r="C265" s="127"/>
      <c r="D265" s="127">
        <f>D239</f>
        <v>0</v>
      </c>
      <c r="E265" s="116"/>
      <c r="F265" s="116"/>
      <c r="G265" s="116"/>
      <c r="H265" s="116"/>
      <c r="I265" s="116"/>
      <c r="J265" s="116"/>
      <c r="K265" s="116"/>
    </row>
    <row r="266" spans="1:11" x14ac:dyDescent="0.35">
      <c r="A266" s="30" t="str">
        <f t="shared" si="4"/>
        <v>Print</v>
      </c>
      <c r="B266" s="135" t="s">
        <v>20</v>
      </c>
      <c r="C266" s="116"/>
      <c r="D266" s="116"/>
      <c r="E266" s="116"/>
      <c r="F266" s="116"/>
      <c r="G266" s="116"/>
      <c r="H266" s="116"/>
      <c r="I266" s="116"/>
      <c r="J266" s="116"/>
      <c r="K266" s="116"/>
    </row>
    <row r="267" spans="1:11" x14ac:dyDescent="0.35">
      <c r="A267" s="30" t="str">
        <f t="shared" si="4"/>
        <v>Print</v>
      </c>
      <c r="B267" s="135" t="s">
        <v>20</v>
      </c>
      <c r="C267" s="116"/>
      <c r="D267" s="116"/>
      <c r="E267" s="116"/>
      <c r="F267" s="116"/>
      <c r="G267" s="116"/>
      <c r="H267" s="116"/>
      <c r="I267" s="116"/>
      <c r="J267" s="116"/>
      <c r="K267" s="116"/>
    </row>
    <row r="268" spans="1:11" x14ac:dyDescent="0.35">
      <c r="A268" s="30" t="str">
        <f t="shared" si="4"/>
        <v>Print</v>
      </c>
      <c r="B268" s="135" t="s">
        <v>20</v>
      </c>
      <c r="C268" s="116"/>
      <c r="D268" s="116"/>
      <c r="E268" s="116"/>
      <c r="F268" s="116"/>
      <c r="G268" s="116"/>
      <c r="H268" s="116"/>
      <c r="I268" s="116"/>
      <c r="J268" s="116"/>
      <c r="K268" s="116"/>
    </row>
    <row r="269" spans="1:11" x14ac:dyDescent="0.35">
      <c r="A269" s="30" t="str">
        <f t="shared" si="4"/>
        <v>Print</v>
      </c>
      <c r="B269" s="135" t="s">
        <v>20</v>
      </c>
      <c r="C269" s="116"/>
      <c r="D269" s="116"/>
      <c r="E269" s="116"/>
      <c r="F269" s="116"/>
      <c r="G269" s="116"/>
      <c r="H269" s="116"/>
      <c r="I269" s="116"/>
      <c r="J269" s="116"/>
      <c r="K269" s="116"/>
    </row>
    <row r="270" spans="1:11" x14ac:dyDescent="0.35">
      <c r="A270" s="30" t="str">
        <f t="shared" ref="A270:A325" si="5">IF(ISBLANK(B270),"Do Not Print","Print")</f>
        <v>Print</v>
      </c>
      <c r="B270" s="135" t="s">
        <v>20</v>
      </c>
      <c r="C270" s="116"/>
      <c r="D270" s="116"/>
      <c r="E270" s="116"/>
      <c r="F270" s="116"/>
      <c r="G270" s="116"/>
      <c r="H270" s="116"/>
      <c r="I270" s="116"/>
      <c r="J270" s="116"/>
      <c r="K270" s="116"/>
    </row>
    <row r="271" spans="1:11" x14ac:dyDescent="0.35">
      <c r="A271" s="30" t="str">
        <f t="shared" si="5"/>
        <v>Print</v>
      </c>
      <c r="B271" s="135" t="s">
        <v>20</v>
      </c>
      <c r="C271" s="116"/>
      <c r="D271" s="116"/>
      <c r="E271" s="116"/>
      <c r="F271" s="116"/>
      <c r="G271" s="116"/>
      <c r="H271" s="116"/>
      <c r="I271" s="116"/>
      <c r="J271" s="116"/>
      <c r="K271" s="116"/>
    </row>
    <row r="272" spans="1:11" ht="15.75" customHeight="1" x14ac:dyDescent="0.35">
      <c r="A272" s="30" t="str">
        <f t="shared" si="5"/>
        <v>Print</v>
      </c>
      <c r="B272" s="135" t="s">
        <v>20</v>
      </c>
      <c r="C272" s="116"/>
      <c r="D272" s="116"/>
      <c r="E272" s="116"/>
      <c r="F272" s="116"/>
      <c r="G272" s="116"/>
      <c r="H272" s="116"/>
      <c r="I272" s="116"/>
      <c r="J272" s="116"/>
      <c r="K272" s="116"/>
    </row>
    <row r="273" spans="1:24" ht="18" customHeight="1" x14ac:dyDescent="0.35">
      <c r="A273" s="30" t="str">
        <f t="shared" si="5"/>
        <v>Print</v>
      </c>
      <c r="B273" s="222" t="str">
        <f>CONCATENATE("Independent Auditor’s Report to the Members of the ",'Input Sheet'!$C$5)</f>
        <v>Independent Auditor’s Report to the Members of the ABC Joint Committee</v>
      </c>
      <c r="C273" s="220"/>
      <c r="D273" s="220"/>
      <c r="E273" s="220"/>
      <c r="F273" s="220"/>
      <c r="G273" s="220"/>
      <c r="H273" s="220"/>
      <c r="I273" s="220"/>
      <c r="J273" s="220"/>
      <c r="K273" s="220"/>
      <c r="M273" s="36"/>
      <c r="O273" s="253" t="str">
        <f>CONCATENATE("Independent Auditor’s Report to the Members of the ",'Input Sheet'!$C$5)</f>
        <v>Independent Auditor’s Report to the Members of the ABC Joint Committee</v>
      </c>
      <c r="P273" s="237"/>
      <c r="Q273" s="237"/>
      <c r="R273" s="237"/>
      <c r="S273" s="237"/>
      <c r="T273" s="237"/>
      <c r="U273" s="237"/>
      <c r="V273" s="237"/>
      <c r="W273" s="237"/>
      <c r="X273" s="237"/>
    </row>
    <row r="274" spans="1:24" ht="15.75" customHeight="1" x14ac:dyDescent="0.35">
      <c r="B274" s="182"/>
      <c r="C274" s="125"/>
      <c r="D274" s="125"/>
      <c r="E274" s="125"/>
      <c r="F274" s="125"/>
      <c r="G274" s="125"/>
      <c r="H274" s="125"/>
      <c r="I274" s="125"/>
      <c r="J274" s="125"/>
      <c r="K274" s="125"/>
      <c r="M274" s="36"/>
      <c r="O274" s="85"/>
      <c r="P274" s="54"/>
      <c r="Q274" s="54"/>
      <c r="R274" s="54"/>
      <c r="S274" s="54"/>
      <c r="T274" s="54"/>
      <c r="U274" s="54"/>
      <c r="V274" s="54"/>
      <c r="W274" s="54"/>
      <c r="X274" s="54"/>
    </row>
    <row r="275" spans="1:24" ht="78" customHeight="1" x14ac:dyDescent="0.35">
      <c r="A275" s="30" t="str">
        <f t="shared" si="5"/>
        <v>Print</v>
      </c>
      <c r="B275" s="226" t="str">
        <f>CONCATENATE("I have audited the statement of accounts of the"," ",'Input Sheet'!$C$5," ","for the year ended"," ",'Input Sheet'!$C$25," ","under the Local Government (Northern Ireland) Order 2005."," ","The financial statements comprise the Movement in Reserves Statement, Comprehensive Income and Expenditure Statement, Balance Sheet, Cash Flow Statement, and related notes."," ","The financial statements have been prepared under the accounting policies set out within them.")</f>
        <v>I have audited the statement of accounts of the ABC Joint Committee for the year ended 31st March 2020 under the Local Government (Northern Ireland) Order 2005. The financial statements comprise the Movement in Reserves Statement, Comprehensive Income and Expenditure Statement, Balance Sheet, Cash Flow Statement, and related notes. The financial statements have been prepared under the accounting policies set out within them.</v>
      </c>
      <c r="C275" s="220"/>
      <c r="D275" s="220"/>
      <c r="E275" s="220"/>
      <c r="F275" s="220"/>
      <c r="G275" s="220"/>
      <c r="H275" s="220"/>
      <c r="I275" s="220"/>
      <c r="J275" s="220"/>
      <c r="K275" s="220"/>
      <c r="O275" s="236" t="str">
        <f>CONCATENATE("I have audited the statement of accounts of the"," ",'Input Sheet'!$C$5," ","for the year ended"," ",'Input Sheet'!$C$25," ","under the Local Government (Northern Ireland) Order 2005."," ","The financial statements comprise the Movement in Reserves Statement, Comprehensive Income and Expenditure Statement, Balance Sheet, Cash Flow Statement, and related notes."," ","The financial statements have been prepared under the accounting policies set out within them.")</f>
        <v>I have audited the statement of accounts of the ABC Joint Committee for the year ended 31st March 2020 under the Local Government (Northern Ireland) Order 2005. The financial statements comprise the Movement in Reserves Statement, Comprehensive Income and Expenditure Statement, Balance Sheet, Cash Flow Statement, and related notes. The financial statements have been prepared under the accounting policies set out within them.</v>
      </c>
      <c r="P275" s="237"/>
      <c r="Q275" s="237"/>
      <c r="R275" s="237"/>
      <c r="S275" s="237"/>
      <c r="T275" s="237"/>
      <c r="U275" s="237"/>
      <c r="V275" s="237"/>
      <c r="W275" s="237"/>
      <c r="X275" s="237"/>
    </row>
    <row r="276" spans="1:24" ht="15.75" customHeight="1" x14ac:dyDescent="0.35">
      <c r="A276" s="30" t="str">
        <f t="shared" si="5"/>
        <v>Print</v>
      </c>
      <c r="B276" s="135" t="s">
        <v>20</v>
      </c>
      <c r="C276" s="116"/>
      <c r="D276" s="116"/>
      <c r="E276" s="116"/>
      <c r="F276" s="116"/>
      <c r="G276" s="116"/>
      <c r="H276" s="116"/>
      <c r="I276" s="116"/>
      <c r="J276" s="116"/>
      <c r="K276" s="116"/>
    </row>
    <row r="277" spans="1:24" ht="55.5" customHeight="1" x14ac:dyDescent="0.35">
      <c r="A277" s="30" t="str">
        <f t="shared" si="5"/>
        <v>Print</v>
      </c>
      <c r="B277" s="226" t="str">
        <f>CONCATENATE("This report is made solely to the Members of the"," ",'Input Sheet'!$C$5," ","in accordance with the Local Government (Northern Ireland) Order 2005 and for no other purpose, as specified in the Statement of Responsibilities issued by the Chief Local Government Auditor.")</f>
        <v>This report is made solely to the Members of the ABC Joint Committee in accordance with the Local Government (Northern Ireland) Order 2005 and for no other purpose, as specified in the Statement of Responsibilities issued by the Chief Local Government Auditor.</v>
      </c>
      <c r="C277" s="220"/>
      <c r="D277" s="220"/>
      <c r="E277" s="220"/>
      <c r="F277" s="220"/>
      <c r="G277" s="220"/>
      <c r="H277" s="220"/>
      <c r="I277" s="220"/>
      <c r="J277" s="220"/>
      <c r="K277" s="220"/>
      <c r="O277" s="236" t="str">
        <f>CONCATENATE("This report is made solely to the Members of the"," ",'Input Sheet'!$C$5," ","in accordance with the Local Government (Northern Ireland) Order 2005 and for no other purpose, as specified in the Statement of Responsibilities issued by the Chief Local Government Auditor.")</f>
        <v>This report is made solely to the Members of the ABC Joint Committee in accordance with the Local Government (Northern Ireland) Order 2005 and for no other purpose, as specified in the Statement of Responsibilities issued by the Chief Local Government Auditor.</v>
      </c>
      <c r="P277" s="237"/>
      <c r="Q277" s="237"/>
      <c r="R277" s="237"/>
      <c r="S277" s="237"/>
      <c r="T277" s="237"/>
      <c r="U277" s="237"/>
      <c r="V277" s="237"/>
      <c r="W277" s="237"/>
      <c r="X277" s="237"/>
    </row>
    <row r="278" spans="1:24" ht="15.75" customHeight="1" x14ac:dyDescent="0.35">
      <c r="A278" s="30" t="str">
        <f t="shared" si="5"/>
        <v>Print</v>
      </c>
      <c r="B278" s="135" t="s">
        <v>20</v>
      </c>
      <c r="C278" s="116"/>
      <c r="D278" s="116"/>
      <c r="E278" s="116"/>
      <c r="F278" s="116"/>
      <c r="G278" s="116"/>
      <c r="H278" s="116"/>
      <c r="I278" s="116"/>
      <c r="J278" s="116"/>
      <c r="K278" s="116"/>
    </row>
    <row r="279" spans="1:24" x14ac:dyDescent="0.35">
      <c r="A279" s="30" t="str">
        <f t="shared" si="5"/>
        <v>Print</v>
      </c>
      <c r="B279" s="241" t="s">
        <v>50</v>
      </c>
      <c r="C279" s="220"/>
      <c r="D279" s="220"/>
      <c r="E279" s="220"/>
      <c r="F279" s="220"/>
      <c r="G279" s="220"/>
      <c r="H279" s="220"/>
      <c r="I279" s="220"/>
      <c r="J279" s="220"/>
      <c r="K279" s="220"/>
      <c r="O279" s="239" t="s">
        <v>50</v>
      </c>
      <c r="P279" s="237"/>
      <c r="Q279" s="237"/>
      <c r="R279" s="237"/>
      <c r="S279" s="237"/>
      <c r="T279" s="237"/>
      <c r="U279" s="237"/>
      <c r="V279" s="237"/>
      <c r="W279" s="237"/>
      <c r="X279" s="237"/>
    </row>
    <row r="280" spans="1:24" ht="15.75" customHeight="1" x14ac:dyDescent="0.35">
      <c r="A280" s="30" t="str">
        <f t="shared" si="5"/>
        <v>Do Not Print</v>
      </c>
      <c r="B280" s="180"/>
      <c r="C280" s="125"/>
      <c r="D280" s="125"/>
      <c r="E280" s="125"/>
      <c r="F280" s="125"/>
      <c r="G280" s="125"/>
      <c r="H280" s="125"/>
      <c r="I280" s="125"/>
      <c r="J280" s="125"/>
      <c r="K280" s="125"/>
      <c r="O280" s="181"/>
      <c r="P280" s="54"/>
      <c r="Q280" s="54"/>
      <c r="R280" s="54"/>
      <c r="S280" s="54"/>
      <c r="T280" s="54"/>
      <c r="U280" s="54"/>
      <c r="V280" s="54"/>
      <c r="W280" s="54"/>
      <c r="X280" s="54"/>
    </row>
    <row r="281" spans="1:24" ht="147" customHeight="1" x14ac:dyDescent="0.35">
      <c r="A281" s="30" t="str">
        <f t="shared" si="5"/>
        <v>Print</v>
      </c>
      <c r="B281" s="226" t="s">
        <v>51</v>
      </c>
      <c r="C281" s="220"/>
      <c r="D281" s="220"/>
      <c r="E281" s="220"/>
      <c r="F281" s="220"/>
      <c r="G281" s="220"/>
      <c r="H281" s="220"/>
      <c r="I281" s="220"/>
      <c r="J281" s="220"/>
      <c r="K281" s="220"/>
      <c r="O281" s="236" t="s">
        <v>51</v>
      </c>
      <c r="P281" s="237"/>
      <c r="Q281" s="237"/>
      <c r="R281" s="237"/>
      <c r="S281" s="237"/>
      <c r="T281" s="237"/>
      <c r="U281" s="237"/>
      <c r="V281" s="237"/>
      <c r="W281" s="237"/>
      <c r="X281" s="237"/>
    </row>
    <row r="282" spans="1:24" ht="15.75" customHeight="1" x14ac:dyDescent="0.35">
      <c r="A282" s="30" t="str">
        <f t="shared" si="5"/>
        <v>Print</v>
      </c>
      <c r="B282" s="135" t="s">
        <v>20</v>
      </c>
      <c r="C282" s="116"/>
      <c r="D282" s="116"/>
      <c r="E282" s="116"/>
      <c r="F282" s="116"/>
      <c r="G282" s="116"/>
      <c r="H282" s="116"/>
      <c r="I282" s="116"/>
      <c r="J282" s="116"/>
      <c r="K282" s="116"/>
    </row>
    <row r="283" spans="1:24" x14ac:dyDescent="0.35">
      <c r="A283" s="30" t="str">
        <f t="shared" si="5"/>
        <v>Print</v>
      </c>
      <c r="B283" s="241" t="s">
        <v>52</v>
      </c>
      <c r="C283" s="242"/>
      <c r="D283" s="242"/>
      <c r="E283" s="242"/>
      <c r="F283" s="242"/>
      <c r="G283" s="242"/>
      <c r="H283" s="242"/>
      <c r="I283" s="242"/>
      <c r="J283" s="242"/>
      <c r="K283" s="242"/>
      <c r="O283" s="239" t="s">
        <v>52</v>
      </c>
      <c r="P283" s="240"/>
      <c r="Q283" s="240"/>
      <c r="R283" s="240"/>
      <c r="S283" s="240"/>
      <c r="T283" s="240"/>
      <c r="U283" s="240"/>
      <c r="V283" s="240"/>
      <c r="W283" s="240"/>
      <c r="X283" s="240"/>
    </row>
    <row r="284" spans="1:24" ht="15.75" customHeight="1" x14ac:dyDescent="0.35">
      <c r="B284" s="180"/>
      <c r="C284" s="116"/>
      <c r="D284" s="116"/>
      <c r="E284" s="116"/>
      <c r="F284" s="116"/>
      <c r="G284" s="116"/>
      <c r="H284" s="116"/>
      <c r="I284" s="116"/>
      <c r="J284" s="116"/>
      <c r="K284" s="116"/>
      <c r="O284" s="181"/>
      <c r="P284" s="2"/>
      <c r="Q284" s="2"/>
      <c r="R284" s="2"/>
      <c r="S284" s="2"/>
      <c r="T284" s="2"/>
      <c r="U284" s="2"/>
      <c r="V284" s="2"/>
      <c r="W284" s="2"/>
      <c r="X284" s="2"/>
    </row>
    <row r="285" spans="1:24" ht="148.5" customHeight="1" x14ac:dyDescent="0.35">
      <c r="A285" s="30" t="str">
        <f t="shared" si="5"/>
        <v>Print</v>
      </c>
      <c r="B285" s="226" t="str">
        <f>CONCATENATE("An audit involves obtaining evidence about the amounts and disclosures in the financial statements sufficient to give reasonable assurance that the financial statements are free from material misstatement, whether caused by fraud or error."," ","This includes an assessment of: whether the accounting policies are appropriate to the",'Input Sheet'!$C$5,"'s","circumstances and have been consistently applied and adequately disclosed; the reasonableness of significant accounting estimates made by",'Input Sheet'!$C$5,"; and the overall presentation of the financial statements."," ","In addition I read all the financial and non-financial information in the Statement of Accounts to identify material inconsistencies with the audited financial statements."," ","If I become aware of any apparent material misstatements or inconsistencies I consider the implications for my report.")</f>
        <v>An audit involves obtaining evidence about the amounts and disclosures in the financial statements sufficient to give reasonable assurance that the financial statements are free from material misstatement, whether caused by fraud or error. This includes an assessment of: whether the accounting policies are appropriate to theABC Joint Committee'scircumstances and have been consistently applied and adequately disclosed; the reasonableness of significant accounting estimates made byABC Joint Committee; and the overall presentation of the financial statements. In addition I read all the financial and non-financial information in the Statement of Accounts to identify material inconsistencies with the audited financial statements. If I become aware of any apparent material misstatements or inconsistencies I consider the implications for my report.</v>
      </c>
      <c r="C285" s="220"/>
      <c r="D285" s="220"/>
      <c r="E285" s="220"/>
      <c r="F285" s="220"/>
      <c r="G285" s="220"/>
      <c r="H285" s="220"/>
      <c r="I285" s="220"/>
      <c r="J285" s="220"/>
      <c r="K285" s="220"/>
      <c r="O285" s="236" t="str">
        <f>CONCATENATE("An audit involves obtaining evidence about the amounts and disclosures in the financial statements sufficient to give reasonable assurance that the financial statements are free from material misstatement, whether caused by fraud or error."," ","This includes an assessment of: whether the accounting policies are appropriate to the",'Input Sheet'!$C$5,"'s","circumstances and have been consistently applied and adequately disclosed; the reasonableness of significant accounting estimates made by",'Input Sheet'!$C$5,"; and the overall presentation of the financial statements."," ","In addition I read all the financial and non-financial information in the Statement of Accounts to identify material inconsistencies with the audited financial statements."," ","If I become aware of any apparent material misstatements or inconsistencies I consider the implications for my report.")</f>
        <v>An audit involves obtaining evidence about the amounts and disclosures in the financial statements sufficient to give reasonable assurance that the financial statements are free from material misstatement, whether caused by fraud or error. This includes an assessment of: whether the accounting policies are appropriate to theABC Joint Committee'scircumstances and have been consistently applied and adequately disclosed; the reasonableness of significant accounting estimates made byABC Joint Committee; and the overall presentation of the financial statements. In addition I read all the financial and non-financial information in the Statement of Accounts to identify material inconsistencies with the audited financial statements. If I become aware of any apparent material misstatements or inconsistencies I consider the implications for my report.</v>
      </c>
      <c r="P285" s="237"/>
      <c r="Q285" s="237"/>
      <c r="R285" s="237"/>
      <c r="S285" s="237"/>
      <c r="T285" s="237"/>
      <c r="U285" s="237"/>
      <c r="V285" s="237"/>
      <c r="W285" s="237"/>
      <c r="X285" s="237"/>
    </row>
    <row r="286" spans="1:24" ht="15.75" customHeight="1" x14ac:dyDescent="0.35">
      <c r="A286" s="30" t="str">
        <f t="shared" si="5"/>
        <v>Print</v>
      </c>
      <c r="B286" s="135" t="s">
        <v>20</v>
      </c>
      <c r="C286" s="116"/>
      <c r="D286" s="116"/>
      <c r="E286" s="116"/>
      <c r="F286" s="116"/>
      <c r="G286" s="116"/>
      <c r="H286" s="116"/>
      <c r="I286" s="116"/>
      <c r="J286" s="116"/>
      <c r="K286" s="116"/>
    </row>
    <row r="287" spans="1:24" x14ac:dyDescent="0.35">
      <c r="A287" s="30" t="str">
        <f t="shared" si="5"/>
        <v>Print</v>
      </c>
      <c r="B287" s="133" t="s">
        <v>53</v>
      </c>
      <c r="C287" s="116"/>
      <c r="D287" s="116"/>
      <c r="E287" s="116"/>
      <c r="F287" s="116"/>
      <c r="G287" s="116"/>
      <c r="H287" s="116"/>
      <c r="I287" s="116"/>
      <c r="J287" s="116"/>
      <c r="K287" s="116"/>
      <c r="O287" s="38" t="s">
        <v>53</v>
      </c>
    </row>
    <row r="288" spans="1:24" ht="15.75" customHeight="1" x14ac:dyDescent="0.35">
      <c r="A288" s="30" t="str">
        <f t="shared" si="5"/>
        <v>Print</v>
      </c>
      <c r="B288" s="193" t="s">
        <v>20</v>
      </c>
      <c r="C288" s="116"/>
      <c r="D288" s="116"/>
      <c r="E288" s="116"/>
      <c r="F288" s="116"/>
      <c r="G288" s="116"/>
      <c r="H288" s="116"/>
      <c r="I288" s="116"/>
      <c r="J288" s="116"/>
      <c r="K288" s="116"/>
      <c r="O288" s="38"/>
    </row>
    <row r="289" spans="1:26" x14ac:dyDescent="0.35">
      <c r="A289" s="30" t="str">
        <f t="shared" si="5"/>
        <v>Print</v>
      </c>
      <c r="B289" s="226" t="s">
        <v>132</v>
      </c>
      <c r="C289" s="220"/>
      <c r="D289" s="220"/>
      <c r="E289" s="220"/>
      <c r="F289" s="116"/>
      <c r="G289" s="116"/>
      <c r="H289" s="116"/>
      <c r="I289" s="116"/>
      <c r="J289" s="116"/>
      <c r="K289" s="116"/>
      <c r="O289" s="236" t="s">
        <v>132</v>
      </c>
      <c r="P289" s="237"/>
      <c r="Q289" s="237"/>
      <c r="R289" s="237"/>
    </row>
    <row r="290" spans="1:26" ht="57.75" customHeight="1" x14ac:dyDescent="0.35">
      <c r="A290" s="30" t="str">
        <f t="shared" si="5"/>
        <v>Print</v>
      </c>
      <c r="B290" s="8" t="s">
        <v>7</v>
      </c>
      <c r="C290" s="226" t="str">
        <f>CONCATENATE("the financial statements gives a true and fair view."," ","In accordance with relevant legal and statutory requirements and the Code of Practice on Local Authority Accounting in the United Kingdom"," ","2018-19",","," ","of the financial position of the"," ",'Input Sheet'!$C$5," ","as at"," ",'Input Sheet'!$C$25," ","and its income and expenditure for the year then ended; and")</f>
        <v>the financial statements gives a true and fair view. In accordance with relevant legal and statutory requirements and the Code of Practice on Local Authority Accounting in the United Kingdom 2018-19, of the financial position of the ABC Joint Committee as at 31st March 2020 and its income and expenditure for the year then ended; and</v>
      </c>
      <c r="D290" s="220"/>
      <c r="E290" s="220"/>
      <c r="F290" s="220"/>
      <c r="G290" s="220"/>
      <c r="H290" s="220"/>
      <c r="I290" s="220"/>
      <c r="J290" s="220"/>
      <c r="K290" s="220"/>
      <c r="O290" s="71" t="s">
        <v>7</v>
      </c>
      <c r="P290" s="236" t="str">
        <f>CONCATENATE("the financial statements gives a true and fair view."," ","In accordance with relevant legal and statutory requirements and the Code of Practice on Local Authority Accounting in the United Kingdom"," ","2018-19",","," ","of the financial position of the"," ",'Input Sheet'!$C$5," ","as at"," ",'Input Sheet'!$C$25," ","and its income and expenditure for the year then ended; and")</f>
        <v>the financial statements gives a true and fair view. In accordance with relevant legal and statutory requirements and the Code of Practice on Local Authority Accounting in the United Kingdom 2018-19, of the financial position of the ABC Joint Committee as at 31st March 2020 and its income and expenditure for the year then ended; and</v>
      </c>
      <c r="Q290" s="237"/>
      <c r="R290" s="237"/>
      <c r="S290" s="237"/>
      <c r="T290" s="237"/>
      <c r="U290" s="237"/>
      <c r="V290" s="237"/>
      <c r="W290" s="237"/>
      <c r="X290" s="237"/>
    </row>
    <row r="291" spans="1:26" x14ac:dyDescent="0.35">
      <c r="A291" s="30" t="str">
        <f t="shared" si="5"/>
        <v>Print</v>
      </c>
      <c r="B291" s="135" t="s">
        <v>20</v>
      </c>
      <c r="C291" s="116"/>
      <c r="D291" s="116"/>
      <c r="E291" s="116"/>
      <c r="F291" s="116"/>
      <c r="G291" s="116"/>
      <c r="H291" s="116"/>
      <c r="I291" s="116"/>
      <c r="J291" s="116"/>
      <c r="K291" s="116"/>
    </row>
    <row r="292" spans="1:26" ht="59.25" customHeight="1" x14ac:dyDescent="0.35">
      <c r="A292" s="30" t="str">
        <f t="shared" si="5"/>
        <v>Print</v>
      </c>
      <c r="B292" s="8" t="s">
        <v>7</v>
      </c>
      <c r="C292" s="226" t="s">
        <v>346</v>
      </c>
      <c r="D292" s="220"/>
      <c r="E292" s="220"/>
      <c r="F292" s="220"/>
      <c r="G292" s="220"/>
      <c r="H292" s="220"/>
      <c r="I292" s="220"/>
      <c r="J292" s="220"/>
      <c r="K292" s="220"/>
      <c r="O292" s="71" t="s">
        <v>7</v>
      </c>
      <c r="P292" s="236" t="s">
        <v>343</v>
      </c>
      <c r="Q292" s="237"/>
      <c r="R292" s="237"/>
      <c r="S292" s="237"/>
      <c r="T292" s="237"/>
      <c r="U292" s="237"/>
      <c r="V292" s="237"/>
      <c r="W292" s="237"/>
      <c r="X292" s="237"/>
    </row>
    <row r="293" spans="1:26" ht="15.75" customHeight="1" x14ac:dyDescent="0.35">
      <c r="A293" s="30" t="str">
        <f t="shared" si="5"/>
        <v>Print</v>
      </c>
      <c r="B293" s="135" t="s">
        <v>20</v>
      </c>
      <c r="C293" s="116"/>
      <c r="D293" s="116"/>
      <c r="E293" s="116"/>
      <c r="F293" s="116"/>
      <c r="G293" s="116"/>
      <c r="H293" s="116"/>
      <c r="I293" s="116"/>
      <c r="J293" s="116"/>
      <c r="K293" s="116"/>
    </row>
    <row r="294" spans="1:26" x14ac:dyDescent="0.35">
      <c r="A294" s="30" t="str">
        <f t="shared" si="5"/>
        <v>Print</v>
      </c>
      <c r="B294" s="241" t="s">
        <v>133</v>
      </c>
      <c r="C294" s="220"/>
      <c r="D294" s="220"/>
      <c r="E294" s="220"/>
      <c r="F294" s="116"/>
      <c r="G294" s="116"/>
      <c r="H294" s="116"/>
      <c r="I294" s="116"/>
      <c r="J294" s="116"/>
      <c r="K294" s="116"/>
      <c r="O294" s="239" t="s">
        <v>133</v>
      </c>
      <c r="P294" s="237"/>
      <c r="Q294" s="237"/>
      <c r="R294" s="237"/>
    </row>
    <row r="295" spans="1:26" ht="37.5" customHeight="1" x14ac:dyDescent="0.35">
      <c r="A295" s="30" t="str">
        <f t="shared" si="5"/>
        <v>Print</v>
      </c>
      <c r="B295" s="226" t="str">
        <f>CONCATENATE("In my opinion the information given in the Narrative Report for the financial year ended"," ",'Input Sheet'!$C$25," ","is consistent with the financial statements.")</f>
        <v>In my opinion the information given in the Narrative Report for the financial year ended 31st March 2020 is consistent with the financial statements.</v>
      </c>
      <c r="C295" s="220"/>
      <c r="D295" s="220"/>
      <c r="E295" s="220"/>
      <c r="F295" s="220"/>
      <c r="G295" s="220"/>
      <c r="H295" s="220"/>
      <c r="I295" s="220"/>
      <c r="J295" s="220"/>
      <c r="K295" s="220"/>
      <c r="O295" s="236" t="str">
        <f>CONCATENATE("In my opinion the information given in the Narrative Report for the financial year ended"," ",'Input Sheet'!$C$25," ","is consistent with the financial statements.")</f>
        <v>In my opinion the information given in the Narrative Report for the financial year ended 31st March 2020 is consistent with the financial statements.</v>
      </c>
      <c r="P295" s="237"/>
      <c r="Q295" s="237"/>
      <c r="R295" s="237"/>
      <c r="S295" s="237"/>
      <c r="T295" s="237"/>
      <c r="U295" s="237"/>
      <c r="V295" s="237"/>
      <c r="W295" s="237"/>
      <c r="X295" s="237"/>
    </row>
    <row r="296" spans="1:26" x14ac:dyDescent="0.35">
      <c r="A296" s="30" t="str">
        <f t="shared" si="5"/>
        <v>Print</v>
      </c>
      <c r="B296" s="135" t="s">
        <v>20</v>
      </c>
      <c r="C296" s="116"/>
      <c r="D296" s="116"/>
      <c r="E296" s="116"/>
      <c r="F296" s="116"/>
      <c r="G296" s="116"/>
      <c r="H296" s="116"/>
      <c r="I296" s="116"/>
      <c r="J296" s="116"/>
      <c r="K296" s="116"/>
    </row>
    <row r="297" spans="1:26" x14ac:dyDescent="0.35">
      <c r="A297" s="30" t="str">
        <f t="shared" si="5"/>
        <v>Print</v>
      </c>
      <c r="B297" s="133" t="s">
        <v>134</v>
      </c>
      <c r="C297" s="116"/>
      <c r="D297" s="116"/>
      <c r="E297" s="116"/>
      <c r="F297" s="116"/>
      <c r="G297" s="116"/>
      <c r="H297" s="116"/>
      <c r="I297" s="116"/>
      <c r="J297" s="116"/>
      <c r="K297" s="116"/>
      <c r="O297" s="38" t="s">
        <v>134</v>
      </c>
    </row>
    <row r="298" spans="1:26" ht="18" customHeight="1" x14ac:dyDescent="0.35">
      <c r="A298" s="30" t="str">
        <f t="shared" si="5"/>
        <v>Print</v>
      </c>
      <c r="B298" s="227" t="s">
        <v>135</v>
      </c>
      <c r="C298" s="220"/>
      <c r="D298" s="220"/>
      <c r="E298" s="220"/>
      <c r="F298" s="220"/>
      <c r="G298" s="220"/>
      <c r="H298" s="220"/>
      <c r="I298" s="220"/>
      <c r="J298" s="220"/>
      <c r="K298" s="220"/>
      <c r="O298" s="237" t="s">
        <v>135</v>
      </c>
      <c r="P298" s="237"/>
      <c r="Q298" s="237"/>
      <c r="R298" s="237"/>
      <c r="S298" s="237"/>
      <c r="T298" s="237"/>
      <c r="U298" s="237"/>
      <c r="V298" s="237"/>
      <c r="W298" s="237"/>
      <c r="X298" s="237"/>
    </row>
    <row r="299" spans="1:26" ht="15.5" x14ac:dyDescent="0.35">
      <c r="A299" s="30" t="str">
        <f t="shared" si="5"/>
        <v>Print</v>
      </c>
      <c r="B299" s="8" t="s">
        <v>7</v>
      </c>
      <c r="C299" s="129" t="s">
        <v>136</v>
      </c>
      <c r="D299" s="116"/>
      <c r="E299" s="116"/>
      <c r="F299" s="116"/>
      <c r="G299" s="116"/>
      <c r="H299" s="116"/>
      <c r="I299" s="116"/>
      <c r="J299" s="116"/>
      <c r="K299" s="116"/>
      <c r="O299" s="71" t="s">
        <v>7</v>
      </c>
      <c r="P299" s="2" t="s">
        <v>136</v>
      </c>
    </row>
    <row r="300" spans="1:26" ht="30.75" customHeight="1" x14ac:dyDescent="0.35">
      <c r="A300" s="30" t="str">
        <f t="shared" si="5"/>
        <v>Print</v>
      </c>
      <c r="B300" s="135" t="s">
        <v>20</v>
      </c>
      <c r="C300" s="43" t="s">
        <v>123</v>
      </c>
      <c r="D300" s="226" t="s">
        <v>367</v>
      </c>
      <c r="E300" s="220"/>
      <c r="F300" s="220"/>
      <c r="G300" s="220"/>
      <c r="H300" s="220"/>
      <c r="I300" s="220"/>
      <c r="J300" s="220"/>
      <c r="K300" s="220"/>
      <c r="P300" s="67" t="s">
        <v>100</v>
      </c>
      <c r="Q300" s="236" t="s">
        <v>367</v>
      </c>
      <c r="R300" s="237"/>
      <c r="S300" s="237"/>
      <c r="T300" s="237"/>
      <c r="U300" s="237"/>
      <c r="V300" s="237"/>
      <c r="W300" s="237"/>
      <c r="X300" s="237"/>
    </row>
    <row r="301" spans="1:26" ht="35.25" customHeight="1" x14ac:dyDescent="0.35">
      <c r="A301" s="30" t="str">
        <f t="shared" si="5"/>
        <v>Print</v>
      </c>
      <c r="B301" s="135" t="s">
        <v>20</v>
      </c>
      <c r="C301" s="43" t="s">
        <v>123</v>
      </c>
      <c r="D301" s="226" t="s">
        <v>347</v>
      </c>
      <c r="E301" s="220"/>
      <c r="F301" s="220"/>
      <c r="G301" s="220"/>
      <c r="H301" s="220"/>
      <c r="I301" s="220"/>
      <c r="J301" s="220"/>
      <c r="K301" s="220"/>
      <c r="P301" s="67" t="s">
        <v>100</v>
      </c>
      <c r="Q301" s="236" t="s">
        <v>137</v>
      </c>
      <c r="R301" s="237"/>
      <c r="S301" s="237"/>
      <c r="T301" s="237"/>
      <c r="U301" s="237"/>
      <c r="V301" s="237"/>
      <c r="W301" s="237"/>
      <c r="X301" s="237"/>
    </row>
    <row r="302" spans="1:26" x14ac:dyDescent="0.35">
      <c r="A302" s="30" t="str">
        <f t="shared" si="5"/>
        <v>Print</v>
      </c>
      <c r="B302" s="135" t="s">
        <v>20</v>
      </c>
      <c r="C302" s="43" t="s">
        <v>123</v>
      </c>
      <c r="D302" s="226" t="s">
        <v>120</v>
      </c>
      <c r="E302" s="220"/>
      <c r="F302" s="220"/>
      <c r="G302" s="220"/>
      <c r="H302" s="220"/>
      <c r="I302" s="220"/>
      <c r="J302" s="220"/>
      <c r="K302" s="220"/>
      <c r="P302" s="67" t="s">
        <v>100</v>
      </c>
      <c r="Q302" s="236" t="s">
        <v>120</v>
      </c>
      <c r="R302" s="237"/>
      <c r="S302" s="237"/>
      <c r="T302" s="237"/>
      <c r="U302" s="237"/>
      <c r="V302" s="237"/>
      <c r="W302" s="237"/>
      <c r="X302" s="237"/>
    </row>
    <row r="303" spans="1:26" x14ac:dyDescent="0.35">
      <c r="A303" s="30" t="str">
        <f t="shared" si="5"/>
        <v>Print</v>
      </c>
      <c r="B303" s="135" t="s">
        <v>20</v>
      </c>
      <c r="C303" s="116"/>
      <c r="D303" s="116"/>
      <c r="E303" s="116"/>
      <c r="F303" s="116"/>
      <c r="G303" s="116"/>
      <c r="H303" s="116"/>
      <c r="I303" s="116"/>
      <c r="J303" s="116"/>
      <c r="K303" s="116"/>
    </row>
    <row r="304" spans="1:26" ht="24.75" customHeight="1" x14ac:dyDescent="0.35">
      <c r="A304" s="30" t="str">
        <f t="shared" si="5"/>
        <v>Print</v>
      </c>
      <c r="B304" s="8" t="s">
        <v>7</v>
      </c>
      <c r="C304" s="226" t="s">
        <v>121</v>
      </c>
      <c r="D304" s="220"/>
      <c r="E304" s="220"/>
      <c r="F304" s="220"/>
      <c r="G304" s="220"/>
      <c r="H304" s="220"/>
      <c r="I304" s="220"/>
      <c r="J304" s="220"/>
      <c r="K304" s="220"/>
      <c r="O304" s="71" t="s">
        <v>7</v>
      </c>
      <c r="P304" s="236" t="s">
        <v>121</v>
      </c>
      <c r="Q304" s="237"/>
      <c r="R304" s="237"/>
      <c r="S304" s="237"/>
      <c r="T304" s="237"/>
      <c r="U304" s="237"/>
      <c r="V304" s="237"/>
      <c r="W304" s="237"/>
      <c r="X304" s="237"/>
      <c r="Y304" s="54"/>
      <c r="Z304" s="54"/>
    </row>
    <row r="305" spans="1:26" ht="21" customHeight="1" x14ac:dyDescent="0.35">
      <c r="A305" s="30" t="str">
        <f t="shared" si="5"/>
        <v>Print</v>
      </c>
      <c r="B305" s="8" t="s">
        <v>7</v>
      </c>
      <c r="C305" s="226" t="s">
        <v>122</v>
      </c>
      <c r="D305" s="220"/>
      <c r="E305" s="220"/>
      <c r="F305" s="220"/>
      <c r="G305" s="220"/>
      <c r="H305" s="220"/>
      <c r="I305" s="220"/>
      <c r="J305" s="220"/>
      <c r="K305" s="220"/>
      <c r="O305" s="71" t="s">
        <v>7</v>
      </c>
      <c r="P305" s="236" t="s">
        <v>122</v>
      </c>
      <c r="Q305" s="237"/>
      <c r="R305" s="237"/>
      <c r="S305" s="237"/>
      <c r="T305" s="237"/>
      <c r="U305" s="237"/>
      <c r="V305" s="237"/>
      <c r="W305" s="237"/>
      <c r="X305" s="237"/>
      <c r="Y305" s="54"/>
      <c r="Z305" s="54"/>
    </row>
    <row r="306" spans="1:26" ht="24" customHeight="1" x14ac:dyDescent="0.35">
      <c r="A306" s="30" t="str">
        <f t="shared" si="5"/>
        <v>Print</v>
      </c>
      <c r="B306" s="8" t="s">
        <v>7</v>
      </c>
      <c r="C306" s="227" t="s">
        <v>138</v>
      </c>
      <c r="D306" s="220"/>
      <c r="E306" s="220"/>
      <c r="F306" s="220"/>
      <c r="G306" s="220"/>
      <c r="H306" s="220"/>
      <c r="I306" s="220"/>
      <c r="J306" s="220"/>
      <c r="K306" s="220"/>
      <c r="O306" s="71" t="s">
        <v>7</v>
      </c>
      <c r="P306" s="237" t="s">
        <v>138</v>
      </c>
      <c r="Q306" s="237"/>
      <c r="R306" s="237"/>
      <c r="S306" s="237"/>
      <c r="T306" s="237"/>
      <c r="U306" s="237"/>
      <c r="V306" s="237"/>
      <c r="W306" s="237"/>
      <c r="X306" s="237"/>
    </row>
    <row r="307" spans="1:26" x14ac:dyDescent="0.35">
      <c r="A307" s="30" t="str">
        <f t="shared" si="5"/>
        <v>Print</v>
      </c>
      <c r="B307" s="135" t="s">
        <v>20</v>
      </c>
      <c r="C307" s="116"/>
      <c r="D307" s="116"/>
      <c r="E307" s="116"/>
      <c r="F307" s="116"/>
      <c r="G307" s="116"/>
      <c r="H307" s="116"/>
      <c r="I307" s="116"/>
      <c r="J307" s="116"/>
      <c r="K307" s="116"/>
    </row>
    <row r="308" spans="1:26" x14ac:dyDescent="0.35">
      <c r="A308" s="30" t="str">
        <f t="shared" si="5"/>
        <v>Print</v>
      </c>
      <c r="B308" s="135" t="s">
        <v>20</v>
      </c>
      <c r="C308" s="116"/>
      <c r="D308" s="116"/>
      <c r="E308" s="116"/>
      <c r="F308" s="116"/>
      <c r="G308" s="116"/>
      <c r="H308" s="116"/>
      <c r="I308" s="116"/>
      <c r="J308" s="116"/>
      <c r="K308" s="116"/>
    </row>
    <row r="309" spans="1:26" x14ac:dyDescent="0.35">
      <c r="A309" s="30" t="str">
        <f t="shared" si="5"/>
        <v>Print</v>
      </c>
      <c r="B309" s="135" t="s">
        <v>20</v>
      </c>
      <c r="C309" s="116"/>
      <c r="D309" s="116"/>
      <c r="E309" s="116"/>
      <c r="F309" s="116"/>
      <c r="G309" s="116"/>
      <c r="H309" s="116"/>
      <c r="I309" s="116"/>
      <c r="J309" s="116"/>
      <c r="K309" s="116"/>
    </row>
    <row r="310" spans="1:26" x14ac:dyDescent="0.35">
      <c r="A310" s="30" t="str">
        <f t="shared" si="5"/>
        <v>Print</v>
      </c>
      <c r="B310" s="135" t="s">
        <v>20</v>
      </c>
      <c r="C310" s="116"/>
      <c r="D310" s="116"/>
      <c r="E310" s="116"/>
      <c r="F310" s="116"/>
      <c r="G310" s="116"/>
      <c r="H310" s="116"/>
      <c r="I310" s="116"/>
      <c r="J310" s="116"/>
      <c r="K310" s="116"/>
    </row>
    <row r="311" spans="1:26" x14ac:dyDescent="0.35">
      <c r="A311" s="30" t="str">
        <f t="shared" si="5"/>
        <v>Print</v>
      </c>
      <c r="B311" s="241" t="s">
        <v>139</v>
      </c>
      <c r="C311" s="220"/>
      <c r="D311" s="220"/>
      <c r="E311" s="220"/>
      <c r="F311" s="220"/>
      <c r="G311" s="220"/>
      <c r="H311" s="125"/>
      <c r="I311" s="125"/>
      <c r="J311" s="116"/>
      <c r="K311" s="116"/>
      <c r="O311" s="239" t="s">
        <v>139</v>
      </c>
      <c r="P311" s="237"/>
      <c r="Q311" s="237"/>
      <c r="R311" s="237"/>
      <c r="S311" s="237"/>
      <c r="T311" s="237"/>
      <c r="U311" s="54"/>
      <c r="V311" s="54"/>
    </row>
    <row r="312" spans="1:26" ht="54" customHeight="1" x14ac:dyDescent="0.35">
      <c r="A312" s="30" t="str">
        <f t="shared" si="5"/>
        <v>Print</v>
      </c>
      <c r="B312" s="226" t="str">
        <f>CONCATENATE("I certify that I have completed the audit of the accounts of the ",'Input Sheet'!$C$5," ","in accordance with the requirements of the Local Government (Northern Ireland) Order 2005 and the Local Government Code of Audit Practice issued by the Chief Local Government Auditor.")</f>
        <v>I certify that I have completed the audit of the accounts of the ABC Joint Committee in accordance with the requirements of the Local Government (Northern Ireland) Order 2005 and the Local Government Code of Audit Practice issued by the Chief Local Government Auditor.</v>
      </c>
      <c r="C312" s="227"/>
      <c r="D312" s="227"/>
      <c r="E312" s="227"/>
      <c r="F312" s="227"/>
      <c r="G312" s="227"/>
      <c r="H312" s="227"/>
      <c r="I312" s="227"/>
      <c r="J312" s="227"/>
      <c r="K312" s="227"/>
      <c r="O312" s="236" t="str">
        <f>CONCATENATE("I certify that I have completed the audit of the accounts of the ",'Input Sheet'!$C$5," ","in accordance with the requirements of the Local Government (Northern Ireland) Order 2005 and the Local Government Code of Audit Practice issued by the Chief Local Government Auditor.")</f>
        <v>I certify that I have completed the audit of the accounts of the ABC Joint Committee in accordance with the requirements of the Local Government (Northern Ireland) Order 2005 and the Local Government Code of Audit Practice issued by the Chief Local Government Auditor.</v>
      </c>
      <c r="P312" s="237"/>
      <c r="Q312" s="237"/>
      <c r="R312" s="237"/>
      <c r="S312" s="237"/>
      <c r="T312" s="237"/>
      <c r="U312" s="237"/>
      <c r="V312" s="237"/>
      <c r="W312" s="237"/>
      <c r="X312" s="237"/>
    </row>
    <row r="313" spans="1:26" x14ac:dyDescent="0.35">
      <c r="A313" s="30" t="str">
        <f t="shared" si="5"/>
        <v>Print</v>
      </c>
      <c r="B313" s="135" t="s">
        <v>20</v>
      </c>
      <c r="C313" s="116"/>
      <c r="D313" s="116"/>
      <c r="E313" s="116"/>
      <c r="F313" s="116"/>
      <c r="G313" s="116"/>
      <c r="H313" s="116"/>
      <c r="I313" s="116"/>
      <c r="J313" s="116"/>
      <c r="K313" s="116"/>
    </row>
    <row r="314" spans="1:26" x14ac:dyDescent="0.35">
      <c r="A314" s="30" t="str">
        <f t="shared" si="5"/>
        <v>Print</v>
      </c>
      <c r="B314" s="135" t="s">
        <v>20</v>
      </c>
      <c r="C314" s="116"/>
      <c r="D314" s="116"/>
      <c r="E314" s="116"/>
      <c r="F314" s="116"/>
      <c r="G314" s="116"/>
      <c r="H314" s="116"/>
      <c r="I314" s="116"/>
      <c r="J314" s="116"/>
      <c r="K314" s="116"/>
    </row>
    <row r="315" spans="1:26" x14ac:dyDescent="0.35">
      <c r="A315" s="30" t="str">
        <f t="shared" si="5"/>
        <v>Print</v>
      </c>
      <c r="B315" s="135" t="s">
        <v>20</v>
      </c>
      <c r="C315" s="116"/>
      <c r="D315" s="116"/>
      <c r="E315" s="116"/>
      <c r="F315" s="116"/>
      <c r="G315" s="116"/>
      <c r="H315" s="116"/>
      <c r="I315" s="116"/>
      <c r="J315" s="116"/>
      <c r="K315" s="116"/>
    </row>
    <row r="316" spans="1:26" x14ac:dyDescent="0.35">
      <c r="A316" s="30" t="str">
        <f t="shared" si="5"/>
        <v>Print</v>
      </c>
      <c r="B316" s="135" t="s">
        <v>20</v>
      </c>
      <c r="C316" s="116"/>
      <c r="D316" s="116"/>
      <c r="E316" s="116"/>
      <c r="F316" s="116"/>
      <c r="G316" s="116"/>
      <c r="H316" s="116"/>
      <c r="I316" s="116"/>
      <c r="J316" s="116"/>
      <c r="K316" s="116"/>
    </row>
    <row r="317" spans="1:26" x14ac:dyDescent="0.35">
      <c r="A317" s="30" t="str">
        <f t="shared" si="5"/>
        <v>Print</v>
      </c>
      <c r="B317" s="129" t="s">
        <v>365</v>
      </c>
      <c r="C317" s="116"/>
      <c r="D317" s="116"/>
      <c r="E317" s="116"/>
      <c r="F317" s="116"/>
      <c r="G317" s="116"/>
      <c r="H317" s="116"/>
      <c r="I317" s="116"/>
      <c r="J317" s="116"/>
      <c r="K317" s="116"/>
      <c r="O317" s="31" t="s">
        <v>366</v>
      </c>
    </row>
    <row r="318" spans="1:26" x14ac:dyDescent="0.35">
      <c r="A318" s="30" t="str">
        <f t="shared" si="5"/>
        <v>Print</v>
      </c>
      <c r="B318" s="127" t="s">
        <v>140</v>
      </c>
      <c r="C318" s="116"/>
      <c r="D318" s="116"/>
      <c r="E318" s="116"/>
      <c r="F318" s="116"/>
      <c r="G318" s="116"/>
      <c r="H318" s="116"/>
      <c r="I318" s="116"/>
      <c r="J318" s="116"/>
      <c r="K318" s="116"/>
      <c r="O318" s="31" t="s">
        <v>140</v>
      </c>
    </row>
    <row r="319" spans="1:26" x14ac:dyDescent="0.35">
      <c r="A319" s="30" t="str">
        <f t="shared" si="5"/>
        <v>Print</v>
      </c>
      <c r="B319" s="127" t="s">
        <v>35</v>
      </c>
      <c r="C319" s="116"/>
      <c r="D319" s="116"/>
      <c r="E319" s="116"/>
      <c r="F319" s="116"/>
      <c r="G319" s="116"/>
      <c r="H319" s="116"/>
      <c r="I319" s="116"/>
      <c r="J319" s="116"/>
      <c r="K319" s="116"/>
      <c r="O319" s="31" t="s">
        <v>35</v>
      </c>
    </row>
    <row r="320" spans="1:26" x14ac:dyDescent="0.35">
      <c r="A320" s="30" t="str">
        <f t="shared" si="5"/>
        <v>Print</v>
      </c>
      <c r="B320" s="127" t="s">
        <v>143</v>
      </c>
      <c r="C320" s="116"/>
      <c r="D320" s="116"/>
      <c r="E320" s="116"/>
      <c r="F320" s="116"/>
      <c r="G320" s="116"/>
      <c r="H320" s="116"/>
      <c r="I320" s="116"/>
      <c r="J320" s="116"/>
      <c r="K320" s="116"/>
      <c r="O320" s="31" t="s">
        <v>143</v>
      </c>
    </row>
    <row r="321" spans="1:15" x14ac:dyDescent="0.35">
      <c r="A321" s="30" t="str">
        <f t="shared" si="5"/>
        <v>Print</v>
      </c>
      <c r="B321" s="127" t="s">
        <v>142</v>
      </c>
      <c r="C321" s="116"/>
      <c r="D321" s="116"/>
      <c r="E321" s="116"/>
      <c r="F321" s="116"/>
      <c r="G321" s="116"/>
      <c r="H321" s="116"/>
      <c r="I321" s="116"/>
      <c r="J321" s="116"/>
      <c r="K321" s="116"/>
      <c r="O321" s="31" t="s">
        <v>142</v>
      </c>
    </row>
    <row r="322" spans="1:15" x14ac:dyDescent="0.35">
      <c r="A322" s="30" t="str">
        <f t="shared" si="5"/>
        <v>Print</v>
      </c>
      <c r="B322" s="127" t="s">
        <v>141</v>
      </c>
      <c r="C322" s="116"/>
      <c r="D322" s="116"/>
      <c r="E322" s="116"/>
      <c r="F322" s="116"/>
      <c r="G322" s="116"/>
      <c r="H322" s="116"/>
      <c r="I322" s="116"/>
      <c r="J322" s="116"/>
      <c r="K322" s="116"/>
      <c r="O322" s="31" t="s">
        <v>141</v>
      </c>
    </row>
    <row r="323" spans="1:15" x14ac:dyDescent="0.35">
      <c r="A323" s="30" t="str">
        <f t="shared" si="5"/>
        <v>Print</v>
      </c>
      <c r="B323" s="135" t="s">
        <v>20</v>
      </c>
      <c r="C323" s="116"/>
      <c r="D323" s="116"/>
      <c r="E323" s="116"/>
      <c r="F323" s="116"/>
      <c r="G323" s="116"/>
      <c r="H323" s="116"/>
      <c r="I323" s="116"/>
      <c r="J323" s="116"/>
      <c r="K323" s="116"/>
    </row>
    <row r="324" spans="1:15" x14ac:dyDescent="0.35">
      <c r="A324" s="30" t="str">
        <f t="shared" si="5"/>
        <v>Print</v>
      </c>
      <c r="B324" s="124" t="str">
        <f>IF(ISBLANK('Input Sheet'!$C$33)," ",CONCATENATE("Dated:"," ",'Input Sheet'!$C$33))</f>
        <v xml:space="preserve"> </v>
      </c>
      <c r="C324" s="116"/>
      <c r="D324" s="131"/>
      <c r="E324" s="116"/>
      <c r="F324" s="116"/>
      <c r="G324" s="116"/>
      <c r="H324" s="116"/>
      <c r="I324" s="116"/>
      <c r="J324" s="116"/>
      <c r="K324" s="116"/>
      <c r="O324" s="7" t="str">
        <f>CONCATENATE("Dated:"," ",'Input Sheet'!$C$33)</f>
        <v xml:space="preserve">Dated: </v>
      </c>
    </row>
    <row r="325" spans="1:15" x14ac:dyDescent="0.35">
      <c r="A325" s="30" t="str">
        <f t="shared" si="5"/>
        <v>Print</v>
      </c>
      <c r="B325" s="135" t="s">
        <v>20</v>
      </c>
      <c r="C325" s="116"/>
      <c r="D325" s="116"/>
      <c r="E325" s="116"/>
      <c r="F325" s="116"/>
      <c r="G325" s="116"/>
      <c r="H325" s="116"/>
      <c r="I325" s="116"/>
      <c r="J325" s="116"/>
      <c r="K325" s="116"/>
    </row>
    <row r="326" spans="1:15" x14ac:dyDescent="0.35">
      <c r="B326" s="116"/>
      <c r="C326" s="116"/>
      <c r="D326" s="116"/>
      <c r="E326" s="116"/>
      <c r="F326" s="116"/>
      <c r="G326" s="116"/>
      <c r="H326" s="116"/>
      <c r="I326" s="116"/>
      <c r="J326" s="116"/>
      <c r="K326" s="116"/>
    </row>
    <row r="327" spans="1:15" x14ac:dyDescent="0.35">
      <c r="B327" s="116"/>
      <c r="C327" s="116"/>
      <c r="D327" s="116"/>
      <c r="E327" s="116"/>
      <c r="F327" s="116"/>
      <c r="G327" s="116"/>
      <c r="H327" s="116"/>
      <c r="I327" s="116"/>
      <c r="J327" s="116"/>
      <c r="K327" s="116"/>
    </row>
    <row r="328" spans="1:15" x14ac:dyDescent="0.35">
      <c r="B328" s="116"/>
      <c r="C328" s="116"/>
      <c r="D328" s="116"/>
      <c r="E328" s="116"/>
      <c r="F328" s="116"/>
      <c r="G328" s="116"/>
      <c r="H328" s="116"/>
      <c r="I328" s="116"/>
      <c r="J328" s="116"/>
      <c r="K328" s="116"/>
    </row>
    <row r="329" spans="1:15" x14ac:dyDescent="0.35">
      <c r="B329" s="116"/>
      <c r="C329" s="116"/>
      <c r="D329" s="116"/>
      <c r="E329" s="116"/>
      <c r="F329" s="116"/>
      <c r="G329" s="116"/>
      <c r="H329" s="116"/>
      <c r="I329" s="116"/>
      <c r="J329" s="116"/>
      <c r="K329" s="116"/>
    </row>
    <row r="330" spans="1:15" x14ac:dyDescent="0.35">
      <c r="B330" s="116"/>
      <c r="C330" s="116"/>
      <c r="D330" s="116"/>
      <c r="E330" s="116"/>
      <c r="F330" s="116"/>
      <c r="G330" s="116"/>
      <c r="H330" s="116"/>
      <c r="I330" s="116"/>
      <c r="J330" s="116"/>
      <c r="K330" s="116"/>
    </row>
    <row r="331" spans="1:15" x14ac:dyDescent="0.35">
      <c r="B331" s="116"/>
      <c r="C331" s="116"/>
      <c r="D331" s="116"/>
      <c r="E331" s="116"/>
      <c r="F331" s="116"/>
      <c r="G331" s="116"/>
      <c r="H331" s="116"/>
      <c r="I331" s="116"/>
      <c r="J331" s="116"/>
      <c r="K331" s="116"/>
    </row>
    <row r="332" spans="1:15" x14ac:dyDescent="0.35">
      <c r="B332" s="116"/>
      <c r="C332" s="116"/>
      <c r="D332" s="116"/>
      <c r="E332" s="116"/>
      <c r="F332" s="116"/>
      <c r="G332" s="116"/>
      <c r="H332" s="116"/>
      <c r="I332" s="116"/>
      <c r="J332" s="116"/>
      <c r="K332" s="116"/>
    </row>
    <row r="333" spans="1:15" x14ac:dyDescent="0.35">
      <c r="B333" s="116"/>
      <c r="C333" s="116"/>
      <c r="D333" s="116"/>
      <c r="E333" s="116"/>
      <c r="F333" s="116"/>
      <c r="G333" s="116"/>
      <c r="H333" s="116"/>
      <c r="I333" s="116"/>
      <c r="J333" s="116"/>
      <c r="K333" s="116"/>
    </row>
    <row r="334" spans="1:15" x14ac:dyDescent="0.35">
      <c r="B334" s="116"/>
      <c r="C334" s="116"/>
      <c r="D334" s="116"/>
      <c r="E334" s="116"/>
      <c r="F334" s="116"/>
      <c r="G334" s="116"/>
      <c r="H334" s="116"/>
      <c r="I334" s="116"/>
      <c r="J334" s="116"/>
      <c r="K334" s="116"/>
    </row>
    <row r="335" spans="1:15" x14ac:dyDescent="0.35">
      <c r="B335" s="116"/>
      <c r="C335" s="116"/>
      <c r="D335" s="116"/>
      <c r="E335" s="116"/>
      <c r="F335" s="116"/>
      <c r="G335" s="116"/>
      <c r="H335" s="116"/>
      <c r="I335" s="116"/>
      <c r="J335" s="116"/>
      <c r="K335" s="116"/>
    </row>
    <row r="336" spans="1:15" x14ac:dyDescent="0.35">
      <c r="B336" s="116"/>
      <c r="C336" s="116"/>
      <c r="D336" s="116"/>
      <c r="E336" s="116"/>
      <c r="F336" s="116"/>
      <c r="G336" s="116"/>
      <c r="H336" s="116"/>
      <c r="I336" s="116"/>
      <c r="J336" s="116"/>
      <c r="K336" s="116"/>
    </row>
    <row r="337" spans="2:11" x14ac:dyDescent="0.35">
      <c r="B337" s="116"/>
      <c r="C337" s="116"/>
      <c r="D337" s="116"/>
      <c r="E337" s="116"/>
      <c r="F337" s="116"/>
      <c r="G337" s="116"/>
      <c r="H337" s="116"/>
      <c r="I337" s="116"/>
      <c r="J337" s="116"/>
      <c r="K337" s="116"/>
    </row>
    <row r="338" spans="2:11" x14ac:dyDescent="0.35">
      <c r="B338" s="116"/>
      <c r="C338" s="116"/>
      <c r="D338" s="116"/>
      <c r="E338" s="116"/>
      <c r="F338" s="116"/>
      <c r="G338" s="116"/>
      <c r="H338" s="116"/>
      <c r="I338" s="116"/>
      <c r="J338" s="116"/>
      <c r="K338" s="116"/>
    </row>
    <row r="339" spans="2:11" x14ac:dyDescent="0.35">
      <c r="B339" s="116"/>
      <c r="C339" s="116"/>
      <c r="D339" s="116"/>
      <c r="E339" s="116"/>
      <c r="F339" s="116"/>
      <c r="G339" s="116"/>
      <c r="H339" s="116"/>
      <c r="I339" s="116"/>
      <c r="J339" s="116"/>
      <c r="K339" s="116"/>
    </row>
    <row r="340" spans="2:11" x14ac:dyDescent="0.35">
      <c r="B340" s="116"/>
      <c r="C340" s="116"/>
      <c r="D340" s="116"/>
      <c r="E340" s="116"/>
      <c r="F340" s="116"/>
      <c r="G340" s="116"/>
      <c r="H340" s="116"/>
      <c r="I340" s="116"/>
      <c r="J340" s="116"/>
      <c r="K340" s="116"/>
    </row>
    <row r="341" spans="2:11" x14ac:dyDescent="0.35">
      <c r="B341" s="116"/>
      <c r="C341" s="116"/>
      <c r="D341" s="116"/>
      <c r="E341" s="116"/>
      <c r="F341" s="116"/>
      <c r="G341" s="116"/>
      <c r="H341" s="116"/>
      <c r="I341" s="116"/>
      <c r="J341" s="116"/>
      <c r="K341" s="116"/>
    </row>
    <row r="342" spans="2:11" x14ac:dyDescent="0.35">
      <c r="B342" s="116"/>
      <c r="C342" s="116"/>
      <c r="D342" s="116"/>
      <c r="E342" s="116"/>
      <c r="F342" s="116"/>
      <c r="G342" s="116"/>
      <c r="H342" s="116"/>
      <c r="I342" s="116"/>
      <c r="J342" s="116"/>
      <c r="K342" s="116"/>
    </row>
    <row r="343" spans="2:11" x14ac:dyDescent="0.35">
      <c r="B343" s="116"/>
      <c r="C343" s="116"/>
      <c r="D343" s="116"/>
      <c r="E343" s="116"/>
      <c r="F343" s="116"/>
      <c r="G343" s="116"/>
      <c r="H343" s="116"/>
      <c r="I343" s="116"/>
      <c r="J343" s="116"/>
      <c r="K343" s="116"/>
    </row>
    <row r="344" spans="2:11" x14ac:dyDescent="0.35">
      <c r="B344" s="116"/>
      <c r="C344" s="116"/>
      <c r="D344" s="116"/>
      <c r="E344" s="116"/>
      <c r="F344" s="116"/>
      <c r="G344" s="116"/>
      <c r="H344" s="116"/>
      <c r="I344" s="116"/>
      <c r="J344" s="116"/>
      <c r="K344" s="116"/>
    </row>
    <row r="345" spans="2:11" x14ac:dyDescent="0.35">
      <c r="B345" s="116"/>
      <c r="C345" s="116"/>
      <c r="D345" s="116"/>
      <c r="E345" s="116"/>
      <c r="F345" s="116"/>
      <c r="G345" s="116"/>
      <c r="H345" s="116"/>
      <c r="I345" s="116"/>
      <c r="J345" s="116"/>
      <c r="K345" s="116"/>
    </row>
    <row r="346" spans="2:11" x14ac:dyDescent="0.35">
      <c r="B346" s="116"/>
      <c r="C346" s="116"/>
      <c r="D346" s="116"/>
      <c r="E346" s="116"/>
      <c r="F346" s="116"/>
      <c r="G346" s="116"/>
      <c r="H346" s="116"/>
      <c r="I346" s="116"/>
      <c r="J346" s="116"/>
      <c r="K346" s="116"/>
    </row>
    <row r="347" spans="2:11" x14ac:dyDescent="0.35">
      <c r="B347" s="116"/>
      <c r="C347" s="116"/>
      <c r="D347" s="116"/>
      <c r="E347" s="116"/>
      <c r="F347" s="116"/>
      <c r="G347" s="116"/>
      <c r="H347" s="116"/>
      <c r="I347" s="116"/>
      <c r="J347" s="116"/>
      <c r="K347" s="116"/>
    </row>
    <row r="348" spans="2:11" x14ac:dyDescent="0.35">
      <c r="B348" s="116"/>
      <c r="C348" s="116"/>
      <c r="D348" s="116"/>
      <c r="E348" s="116"/>
      <c r="F348" s="116"/>
      <c r="G348" s="116"/>
      <c r="H348" s="116"/>
      <c r="I348" s="116"/>
      <c r="J348" s="116"/>
      <c r="K348" s="116"/>
    </row>
    <row r="349" spans="2:11" x14ac:dyDescent="0.35">
      <c r="B349" s="116"/>
      <c r="C349" s="116"/>
      <c r="D349" s="116"/>
      <c r="E349" s="116"/>
      <c r="F349" s="116"/>
      <c r="G349" s="116"/>
      <c r="H349" s="116"/>
      <c r="I349" s="116"/>
      <c r="J349" s="116"/>
      <c r="K349" s="116"/>
    </row>
    <row r="350" spans="2:11" x14ac:dyDescent="0.35">
      <c r="B350" s="116"/>
      <c r="C350" s="116"/>
      <c r="D350" s="116"/>
      <c r="E350" s="116"/>
      <c r="F350" s="116"/>
      <c r="G350" s="116"/>
      <c r="H350" s="116"/>
      <c r="I350" s="116"/>
      <c r="J350" s="116"/>
      <c r="K350" s="116"/>
    </row>
    <row r="351" spans="2:11" x14ac:dyDescent="0.35">
      <c r="B351" s="116"/>
      <c r="C351" s="116"/>
      <c r="D351" s="116"/>
      <c r="E351" s="116"/>
      <c r="F351" s="116"/>
      <c r="G351" s="116"/>
      <c r="H351" s="116"/>
      <c r="I351" s="116"/>
      <c r="J351" s="116"/>
      <c r="K351" s="116"/>
    </row>
    <row r="352" spans="2:11" x14ac:dyDescent="0.35">
      <c r="B352" s="116"/>
      <c r="C352" s="116"/>
      <c r="D352" s="116"/>
      <c r="E352" s="116"/>
      <c r="F352" s="116"/>
      <c r="G352" s="116"/>
      <c r="H352" s="116"/>
      <c r="I352" s="116"/>
      <c r="J352" s="116"/>
      <c r="K352" s="116"/>
    </row>
    <row r="353" spans="2:11" x14ac:dyDescent="0.35">
      <c r="B353" s="116"/>
      <c r="C353" s="116"/>
      <c r="D353" s="116"/>
      <c r="E353" s="116"/>
      <c r="F353" s="116"/>
      <c r="G353" s="116"/>
      <c r="H353" s="116"/>
      <c r="I353" s="116"/>
      <c r="J353" s="116"/>
      <c r="K353" s="116"/>
    </row>
    <row r="354" spans="2:11" x14ac:dyDescent="0.35">
      <c r="B354" s="116"/>
      <c r="C354" s="116"/>
      <c r="D354" s="116"/>
      <c r="E354" s="116"/>
      <c r="F354" s="116"/>
      <c r="G354" s="116"/>
      <c r="H354" s="116"/>
      <c r="I354" s="116"/>
      <c r="J354" s="116"/>
      <c r="K354" s="116"/>
    </row>
    <row r="355" spans="2:11" x14ac:dyDescent="0.35">
      <c r="B355" s="116"/>
      <c r="C355" s="116"/>
      <c r="D355" s="116"/>
      <c r="E355" s="116"/>
      <c r="F355" s="116"/>
      <c r="G355" s="116"/>
      <c r="H355" s="116"/>
      <c r="I355" s="116"/>
      <c r="J355" s="116"/>
      <c r="K355" s="116"/>
    </row>
    <row r="356" spans="2:11" x14ac:dyDescent="0.35">
      <c r="B356" s="116"/>
      <c r="C356" s="116"/>
      <c r="D356" s="116"/>
      <c r="E356" s="116"/>
      <c r="F356" s="116"/>
      <c r="G356" s="116"/>
      <c r="H356" s="116"/>
      <c r="I356" s="116"/>
      <c r="J356" s="116"/>
      <c r="K356" s="116"/>
    </row>
    <row r="357" spans="2:11" x14ac:dyDescent="0.35">
      <c r="B357" s="116"/>
      <c r="C357" s="116"/>
      <c r="D357" s="116"/>
      <c r="E357" s="116"/>
      <c r="F357" s="116"/>
      <c r="G357" s="116"/>
      <c r="H357" s="116"/>
      <c r="I357" s="116"/>
      <c r="J357" s="116"/>
      <c r="K357" s="116"/>
    </row>
    <row r="358" spans="2:11" x14ac:dyDescent="0.35">
      <c r="B358" s="116"/>
      <c r="C358" s="116"/>
      <c r="D358" s="116"/>
      <c r="E358" s="116"/>
      <c r="F358" s="116"/>
      <c r="G358" s="116"/>
      <c r="H358" s="116"/>
      <c r="I358" s="116"/>
      <c r="J358" s="116"/>
      <c r="K358" s="116"/>
    </row>
    <row r="359" spans="2:11" x14ac:dyDescent="0.35">
      <c r="B359" s="116"/>
      <c r="C359" s="116"/>
      <c r="D359" s="116"/>
      <c r="E359" s="116"/>
      <c r="F359" s="116"/>
      <c r="G359" s="116"/>
      <c r="H359" s="116"/>
      <c r="I359" s="116"/>
      <c r="J359" s="116"/>
      <c r="K359" s="116"/>
    </row>
    <row r="360" spans="2:11" x14ac:dyDescent="0.35">
      <c r="B360" s="116"/>
      <c r="C360" s="116"/>
      <c r="D360" s="116"/>
      <c r="E360" s="116"/>
      <c r="F360" s="116"/>
      <c r="G360" s="116"/>
      <c r="H360" s="116"/>
      <c r="I360" s="116"/>
      <c r="J360" s="116"/>
      <c r="K360" s="116"/>
    </row>
    <row r="361" spans="2:11" x14ac:dyDescent="0.35">
      <c r="B361" s="116"/>
      <c r="C361" s="116"/>
      <c r="D361" s="116"/>
      <c r="E361" s="116"/>
      <c r="F361" s="116"/>
      <c r="G361" s="116"/>
      <c r="H361" s="116"/>
      <c r="I361" s="116"/>
      <c r="J361" s="116"/>
      <c r="K361" s="116"/>
    </row>
    <row r="362" spans="2:11" x14ac:dyDescent="0.35">
      <c r="B362" s="116"/>
      <c r="C362" s="116"/>
      <c r="D362" s="116"/>
      <c r="E362" s="116"/>
      <c r="F362" s="116"/>
      <c r="G362" s="116"/>
      <c r="H362" s="116"/>
      <c r="I362" s="116"/>
      <c r="J362" s="116"/>
      <c r="K362" s="116"/>
    </row>
    <row r="363" spans="2:11" x14ac:dyDescent="0.35">
      <c r="B363" s="116"/>
      <c r="C363" s="116"/>
      <c r="D363" s="116"/>
      <c r="E363" s="116"/>
      <c r="F363" s="116"/>
      <c r="G363" s="116"/>
      <c r="H363" s="116"/>
      <c r="I363" s="116"/>
      <c r="J363" s="116"/>
      <c r="K363" s="116"/>
    </row>
    <row r="364" spans="2:11" x14ac:dyDescent="0.35">
      <c r="B364" s="116"/>
      <c r="C364" s="116"/>
      <c r="D364" s="116"/>
      <c r="E364" s="116"/>
      <c r="F364" s="116"/>
      <c r="G364" s="116"/>
      <c r="H364" s="116"/>
      <c r="I364" s="116"/>
      <c r="J364" s="116"/>
      <c r="K364" s="116"/>
    </row>
    <row r="365" spans="2:11" x14ac:dyDescent="0.35">
      <c r="B365" s="116"/>
      <c r="C365" s="116"/>
      <c r="D365" s="116"/>
      <c r="E365" s="116"/>
      <c r="F365" s="116"/>
      <c r="G365" s="116"/>
      <c r="H365" s="116"/>
      <c r="I365" s="116"/>
      <c r="J365" s="116"/>
      <c r="K365" s="116"/>
    </row>
    <row r="366" spans="2:11" x14ac:dyDescent="0.35">
      <c r="B366" s="116"/>
      <c r="C366" s="116"/>
      <c r="D366" s="116"/>
      <c r="E366" s="116"/>
      <c r="F366" s="116"/>
      <c r="G366" s="116"/>
      <c r="H366" s="116"/>
      <c r="I366" s="116"/>
      <c r="J366" s="116"/>
      <c r="K366" s="116"/>
    </row>
    <row r="367" spans="2:11" x14ac:dyDescent="0.35">
      <c r="B367" s="116"/>
      <c r="C367" s="116"/>
      <c r="D367" s="116"/>
      <c r="E367" s="116"/>
      <c r="F367" s="116"/>
      <c r="G367" s="116"/>
      <c r="H367" s="116"/>
      <c r="I367" s="116"/>
      <c r="J367" s="116"/>
      <c r="K367" s="116"/>
    </row>
    <row r="368" spans="2:11" x14ac:dyDescent="0.35">
      <c r="B368" s="116"/>
      <c r="C368" s="116"/>
      <c r="D368" s="116"/>
      <c r="E368" s="116"/>
      <c r="F368" s="116"/>
      <c r="G368" s="116"/>
      <c r="H368" s="116"/>
      <c r="I368" s="116"/>
      <c r="J368" s="116"/>
      <c r="K368" s="116"/>
    </row>
    <row r="369" spans="2:11" x14ac:dyDescent="0.35">
      <c r="B369" s="116"/>
      <c r="C369" s="116"/>
      <c r="D369" s="116"/>
      <c r="E369" s="116"/>
      <c r="F369" s="116"/>
      <c r="G369" s="116"/>
      <c r="H369" s="116"/>
      <c r="I369" s="116"/>
      <c r="J369" s="116"/>
      <c r="K369" s="116"/>
    </row>
    <row r="370" spans="2:11" x14ac:dyDescent="0.35">
      <c r="B370" s="116"/>
      <c r="C370" s="116"/>
      <c r="D370" s="116"/>
      <c r="E370" s="116"/>
      <c r="F370" s="116"/>
      <c r="G370" s="116"/>
      <c r="H370" s="116"/>
      <c r="I370" s="116"/>
      <c r="J370" s="116"/>
      <c r="K370" s="116"/>
    </row>
    <row r="371" spans="2:11" x14ac:dyDescent="0.35">
      <c r="B371" s="116"/>
      <c r="C371" s="116"/>
      <c r="D371" s="116"/>
      <c r="E371" s="116"/>
      <c r="F371" s="116"/>
      <c r="G371" s="116"/>
      <c r="H371" s="116"/>
      <c r="I371" s="116"/>
      <c r="J371" s="116"/>
      <c r="K371" s="116"/>
    </row>
    <row r="372" spans="2:11" x14ac:dyDescent="0.35">
      <c r="B372" s="116"/>
      <c r="C372" s="116"/>
      <c r="D372" s="116"/>
      <c r="E372" s="116"/>
      <c r="F372" s="116"/>
      <c r="G372" s="116"/>
      <c r="H372" s="116"/>
      <c r="I372" s="116"/>
      <c r="J372" s="116"/>
      <c r="K372" s="116"/>
    </row>
    <row r="373" spans="2:11" x14ac:dyDescent="0.35">
      <c r="B373" s="116"/>
      <c r="C373" s="116"/>
      <c r="D373" s="116"/>
      <c r="E373" s="116"/>
      <c r="F373" s="116"/>
      <c r="G373" s="116"/>
      <c r="H373" s="116"/>
      <c r="I373" s="116"/>
      <c r="J373" s="116"/>
      <c r="K373" s="116"/>
    </row>
    <row r="374" spans="2:11" x14ac:dyDescent="0.35">
      <c r="B374" s="116"/>
      <c r="C374" s="116"/>
      <c r="D374" s="116"/>
      <c r="E374" s="116"/>
      <c r="F374" s="116"/>
      <c r="G374" s="116"/>
      <c r="H374" s="116"/>
      <c r="I374" s="116"/>
      <c r="J374" s="116"/>
      <c r="K374" s="116"/>
    </row>
    <row r="375" spans="2:11" x14ac:dyDescent="0.35">
      <c r="B375" s="116"/>
      <c r="C375" s="116"/>
      <c r="D375" s="116"/>
      <c r="E375" s="116"/>
      <c r="F375" s="116"/>
      <c r="G375" s="116"/>
      <c r="H375" s="116"/>
      <c r="I375" s="116"/>
      <c r="J375" s="116"/>
      <c r="K375" s="116"/>
    </row>
    <row r="376" spans="2:11" x14ac:dyDescent="0.35">
      <c r="B376" s="116"/>
      <c r="C376" s="116"/>
      <c r="D376" s="116"/>
      <c r="E376" s="116"/>
      <c r="F376" s="116"/>
      <c r="G376" s="116"/>
      <c r="H376" s="116"/>
      <c r="I376" s="116"/>
      <c r="J376" s="116"/>
      <c r="K376" s="116"/>
    </row>
    <row r="377" spans="2:11" x14ac:dyDescent="0.35">
      <c r="B377" s="116"/>
      <c r="C377" s="116"/>
      <c r="D377" s="116"/>
      <c r="E377" s="116"/>
      <c r="F377" s="116"/>
      <c r="G377" s="116"/>
      <c r="H377" s="116"/>
      <c r="I377" s="116"/>
      <c r="J377" s="116"/>
      <c r="K377" s="116"/>
    </row>
    <row r="378" spans="2:11" x14ac:dyDescent="0.35">
      <c r="B378" s="116"/>
      <c r="C378" s="116"/>
      <c r="D378" s="116"/>
      <c r="E378" s="116"/>
      <c r="F378" s="116"/>
      <c r="G378" s="116"/>
      <c r="H378" s="116"/>
      <c r="I378" s="116"/>
      <c r="J378" s="116"/>
      <c r="K378" s="116"/>
    </row>
    <row r="379" spans="2:11" x14ac:dyDescent="0.35">
      <c r="B379" s="116"/>
      <c r="C379" s="116"/>
      <c r="D379" s="116"/>
      <c r="E379" s="116"/>
      <c r="F379" s="116"/>
      <c r="G379" s="116"/>
      <c r="H379" s="116"/>
      <c r="I379" s="116"/>
      <c r="J379" s="116"/>
      <c r="K379" s="116"/>
    </row>
    <row r="380" spans="2:11" x14ac:dyDescent="0.35">
      <c r="B380" s="116"/>
      <c r="C380" s="116"/>
      <c r="D380" s="116"/>
      <c r="E380" s="116"/>
      <c r="F380" s="116"/>
      <c r="G380" s="116"/>
      <c r="H380" s="116"/>
      <c r="I380" s="116"/>
      <c r="J380" s="116"/>
      <c r="K380" s="116"/>
    </row>
    <row r="381" spans="2:11" x14ac:dyDescent="0.35">
      <c r="B381" s="116"/>
      <c r="C381" s="116"/>
      <c r="D381" s="116"/>
      <c r="E381" s="116"/>
      <c r="F381" s="116"/>
      <c r="G381" s="116"/>
      <c r="H381" s="116"/>
      <c r="I381" s="116"/>
      <c r="J381" s="116"/>
      <c r="K381" s="116"/>
    </row>
    <row r="382" spans="2:11" x14ac:dyDescent="0.35">
      <c r="B382" s="116"/>
      <c r="C382" s="116"/>
      <c r="D382" s="116"/>
      <c r="E382" s="116"/>
      <c r="F382" s="116"/>
      <c r="G382" s="116"/>
      <c r="H382" s="116"/>
      <c r="I382" s="116"/>
      <c r="J382" s="116"/>
      <c r="K382" s="116"/>
    </row>
    <row r="383" spans="2:11" x14ac:dyDescent="0.35">
      <c r="B383" s="116"/>
      <c r="C383" s="116"/>
      <c r="D383" s="116"/>
      <c r="E383" s="116"/>
      <c r="F383" s="116"/>
      <c r="G383" s="116"/>
      <c r="H383" s="116"/>
      <c r="I383" s="116"/>
      <c r="J383" s="116"/>
      <c r="K383" s="116"/>
    </row>
    <row r="384" spans="2:11" x14ac:dyDescent="0.35">
      <c r="B384" s="116"/>
      <c r="C384" s="116"/>
      <c r="D384" s="116"/>
      <c r="E384" s="116"/>
      <c r="F384" s="116"/>
      <c r="G384" s="116"/>
      <c r="H384" s="116"/>
      <c r="I384" s="116"/>
      <c r="J384" s="116"/>
      <c r="K384" s="116"/>
    </row>
    <row r="385" spans="2:11" x14ac:dyDescent="0.35">
      <c r="B385" s="116"/>
      <c r="C385" s="116"/>
      <c r="D385" s="116"/>
      <c r="E385" s="116"/>
      <c r="F385" s="116"/>
      <c r="G385" s="116"/>
      <c r="H385" s="116"/>
      <c r="I385" s="116"/>
      <c r="J385" s="116"/>
      <c r="K385" s="116"/>
    </row>
    <row r="386" spans="2:11" x14ac:dyDescent="0.35">
      <c r="B386" s="116"/>
      <c r="C386" s="116"/>
      <c r="D386" s="116"/>
      <c r="E386" s="116"/>
      <c r="F386" s="116"/>
      <c r="G386" s="116"/>
      <c r="H386" s="116"/>
      <c r="I386" s="116"/>
      <c r="J386" s="116"/>
      <c r="K386" s="116"/>
    </row>
    <row r="387" spans="2:11" x14ac:dyDescent="0.35">
      <c r="B387" s="116"/>
      <c r="C387" s="116"/>
      <c r="D387" s="116"/>
      <c r="E387" s="116"/>
      <c r="F387" s="116"/>
      <c r="G387" s="116"/>
      <c r="H387" s="116"/>
      <c r="I387" s="116"/>
      <c r="J387" s="116"/>
      <c r="K387" s="116"/>
    </row>
    <row r="388" spans="2:11" x14ac:dyDescent="0.35">
      <c r="B388" s="116"/>
      <c r="C388" s="116"/>
      <c r="D388" s="116"/>
      <c r="E388" s="116"/>
      <c r="F388" s="116"/>
      <c r="G388" s="116"/>
      <c r="H388" s="116"/>
      <c r="I388" s="116"/>
      <c r="J388" s="116"/>
      <c r="K388" s="116"/>
    </row>
    <row r="389" spans="2:11" x14ac:dyDescent="0.35">
      <c r="B389" s="116"/>
      <c r="C389" s="116"/>
      <c r="D389" s="116"/>
      <c r="E389" s="116"/>
      <c r="F389" s="116"/>
      <c r="G389" s="116"/>
      <c r="H389" s="116"/>
      <c r="I389" s="116"/>
      <c r="J389" s="116"/>
      <c r="K389" s="116"/>
    </row>
    <row r="390" spans="2:11" x14ac:dyDescent="0.35">
      <c r="B390" s="116"/>
      <c r="C390" s="116"/>
      <c r="D390" s="116"/>
      <c r="E390" s="116"/>
      <c r="F390" s="116"/>
      <c r="G390" s="116"/>
      <c r="H390" s="116"/>
      <c r="I390" s="116"/>
      <c r="J390" s="116"/>
      <c r="K390" s="116"/>
    </row>
    <row r="391" spans="2:11" x14ac:dyDescent="0.35">
      <c r="B391" s="116"/>
      <c r="C391" s="116"/>
      <c r="D391" s="116"/>
      <c r="E391" s="116"/>
      <c r="F391" s="116"/>
      <c r="G391" s="116"/>
      <c r="H391" s="116"/>
      <c r="I391" s="116"/>
      <c r="J391" s="116"/>
      <c r="K391" s="116"/>
    </row>
    <row r="392" spans="2:11" x14ac:dyDescent="0.35">
      <c r="B392" s="116"/>
      <c r="C392" s="116"/>
      <c r="D392" s="116"/>
      <c r="E392" s="116"/>
      <c r="F392" s="116"/>
      <c r="G392" s="116"/>
      <c r="H392" s="116"/>
      <c r="I392" s="116"/>
      <c r="J392" s="116"/>
      <c r="K392" s="116"/>
    </row>
    <row r="393" spans="2:11" x14ac:dyDescent="0.35">
      <c r="B393" s="116"/>
      <c r="C393" s="116"/>
      <c r="D393" s="116"/>
      <c r="E393" s="116"/>
      <c r="F393" s="116"/>
      <c r="G393" s="116"/>
      <c r="H393" s="116"/>
      <c r="I393" s="116"/>
      <c r="J393" s="116"/>
      <c r="K393" s="116"/>
    </row>
    <row r="394" spans="2:11" x14ac:dyDescent="0.35">
      <c r="B394" s="116"/>
      <c r="C394" s="116"/>
      <c r="D394" s="116"/>
      <c r="E394" s="116"/>
      <c r="F394" s="116"/>
      <c r="G394" s="116"/>
      <c r="H394" s="116"/>
      <c r="I394" s="116"/>
      <c r="J394" s="116"/>
      <c r="K394" s="116"/>
    </row>
    <row r="395" spans="2:11" x14ac:dyDescent="0.35">
      <c r="B395" s="116"/>
      <c r="C395" s="116"/>
      <c r="D395" s="116"/>
      <c r="E395" s="116"/>
      <c r="F395" s="116"/>
      <c r="G395" s="116"/>
      <c r="H395" s="116"/>
      <c r="I395" s="116"/>
      <c r="J395" s="116"/>
      <c r="K395" s="116"/>
    </row>
    <row r="396" spans="2:11" x14ac:dyDescent="0.35">
      <c r="B396" s="116"/>
      <c r="C396" s="116"/>
      <c r="D396" s="116"/>
      <c r="E396" s="116"/>
      <c r="F396" s="116"/>
      <c r="G396" s="116"/>
      <c r="H396" s="116"/>
      <c r="I396" s="116"/>
      <c r="J396" s="116"/>
      <c r="K396" s="116"/>
    </row>
    <row r="397" spans="2:11" x14ac:dyDescent="0.35">
      <c r="B397" s="116"/>
      <c r="C397" s="116"/>
      <c r="D397" s="116"/>
      <c r="E397" s="116"/>
      <c r="F397" s="116"/>
      <c r="G397" s="116"/>
      <c r="H397" s="116"/>
      <c r="I397" s="116"/>
      <c r="J397" s="116"/>
      <c r="K397" s="116"/>
    </row>
    <row r="398" spans="2:11" x14ac:dyDescent="0.35">
      <c r="B398" s="116"/>
      <c r="C398" s="116"/>
      <c r="D398" s="116"/>
      <c r="E398" s="116"/>
      <c r="F398" s="116"/>
      <c r="G398" s="116"/>
      <c r="H398" s="116"/>
      <c r="I398" s="116"/>
      <c r="J398" s="116"/>
      <c r="K398" s="116"/>
    </row>
    <row r="399" spans="2:11" x14ac:dyDescent="0.35">
      <c r="B399" s="116"/>
      <c r="C399" s="116"/>
      <c r="D399" s="116"/>
      <c r="E399" s="116"/>
      <c r="F399" s="116"/>
      <c r="G399" s="116"/>
      <c r="H399" s="116"/>
      <c r="I399" s="116"/>
      <c r="J399" s="116"/>
      <c r="K399" s="116"/>
    </row>
    <row r="400" spans="2:11" x14ac:dyDescent="0.35">
      <c r="B400" s="116"/>
      <c r="C400" s="116"/>
      <c r="D400" s="116"/>
      <c r="E400" s="116"/>
      <c r="F400" s="116"/>
      <c r="G400" s="116"/>
      <c r="H400" s="116"/>
      <c r="I400" s="116"/>
      <c r="J400" s="116"/>
      <c r="K400" s="116"/>
    </row>
    <row r="401" spans="2:11" x14ac:dyDescent="0.35">
      <c r="B401" s="116"/>
      <c r="C401" s="116"/>
      <c r="D401" s="116"/>
      <c r="E401" s="116"/>
      <c r="F401" s="116"/>
      <c r="G401" s="116"/>
      <c r="H401" s="116"/>
      <c r="I401" s="116"/>
      <c r="J401" s="116"/>
      <c r="K401" s="116"/>
    </row>
    <row r="402" spans="2:11" x14ac:dyDescent="0.35">
      <c r="B402" s="116"/>
      <c r="C402" s="116"/>
      <c r="D402" s="116"/>
      <c r="E402" s="116"/>
      <c r="F402" s="116"/>
      <c r="G402" s="116"/>
      <c r="H402" s="116"/>
      <c r="I402" s="116"/>
      <c r="J402" s="116"/>
      <c r="K402" s="116"/>
    </row>
    <row r="403" spans="2:11" x14ac:dyDescent="0.35">
      <c r="B403" s="116"/>
      <c r="C403" s="116"/>
      <c r="D403" s="116"/>
      <c r="E403" s="116"/>
      <c r="F403" s="116"/>
      <c r="G403" s="116"/>
      <c r="H403" s="116"/>
      <c r="I403" s="116"/>
      <c r="J403" s="116"/>
      <c r="K403" s="116"/>
    </row>
    <row r="404" spans="2:11" x14ac:dyDescent="0.35">
      <c r="B404" s="116"/>
      <c r="C404" s="116"/>
      <c r="D404" s="116"/>
      <c r="E404" s="116"/>
      <c r="F404" s="116"/>
      <c r="G404" s="116"/>
      <c r="H404" s="116"/>
      <c r="I404" s="116"/>
      <c r="J404" s="116"/>
      <c r="K404" s="116"/>
    </row>
    <row r="405" spans="2:11" x14ac:dyDescent="0.35">
      <c r="B405" s="116"/>
      <c r="C405" s="116"/>
      <c r="D405" s="116"/>
      <c r="E405" s="116"/>
      <c r="F405" s="116"/>
      <c r="G405" s="116"/>
      <c r="H405" s="116"/>
      <c r="I405" s="116"/>
      <c r="J405" s="116"/>
      <c r="K405" s="116"/>
    </row>
    <row r="406" spans="2:11" x14ac:dyDescent="0.35">
      <c r="B406" s="116"/>
      <c r="C406" s="116"/>
      <c r="D406" s="116"/>
      <c r="E406" s="116"/>
      <c r="F406" s="116"/>
      <c r="G406" s="116"/>
      <c r="H406" s="116"/>
      <c r="I406" s="116"/>
      <c r="J406" s="116"/>
      <c r="K406" s="116"/>
    </row>
    <row r="407" spans="2:11" x14ac:dyDescent="0.35">
      <c r="B407" s="116"/>
      <c r="C407" s="116"/>
      <c r="D407" s="116"/>
      <c r="E407" s="116"/>
      <c r="F407" s="116"/>
      <c r="G407" s="116"/>
      <c r="H407" s="116"/>
      <c r="I407" s="116"/>
      <c r="J407" s="116"/>
      <c r="K407" s="116"/>
    </row>
    <row r="408" spans="2:11" x14ac:dyDescent="0.35">
      <c r="B408" s="116"/>
      <c r="C408" s="116"/>
      <c r="D408" s="116"/>
      <c r="E408" s="116"/>
      <c r="F408" s="116"/>
      <c r="G408" s="116"/>
      <c r="H408" s="116"/>
      <c r="I408" s="116"/>
      <c r="J408" s="116"/>
      <c r="K408" s="116"/>
    </row>
    <row r="409" spans="2:11" x14ac:dyDescent="0.35">
      <c r="B409" s="116"/>
      <c r="C409" s="116"/>
      <c r="D409" s="116"/>
      <c r="E409" s="116"/>
      <c r="F409" s="116"/>
      <c r="G409" s="116"/>
      <c r="H409" s="116"/>
      <c r="I409" s="116"/>
      <c r="J409" s="116"/>
      <c r="K409" s="116"/>
    </row>
    <row r="410" spans="2:11" x14ac:dyDescent="0.35">
      <c r="B410" s="116"/>
      <c r="C410" s="116"/>
      <c r="D410" s="116"/>
      <c r="E410" s="116"/>
      <c r="F410" s="116"/>
      <c r="G410" s="116"/>
      <c r="H410" s="116"/>
      <c r="I410" s="116"/>
      <c r="J410" s="116"/>
      <c r="K410" s="116"/>
    </row>
    <row r="411" spans="2:11" x14ac:dyDescent="0.35">
      <c r="B411" s="116"/>
      <c r="C411" s="116"/>
      <c r="D411" s="116"/>
      <c r="E411" s="116"/>
      <c r="F411" s="116"/>
      <c r="G411" s="116"/>
      <c r="H411" s="116"/>
      <c r="I411" s="116"/>
      <c r="J411" s="116"/>
      <c r="K411" s="116"/>
    </row>
    <row r="412" spans="2:11" x14ac:dyDescent="0.35">
      <c r="B412" s="116"/>
      <c r="C412" s="116"/>
      <c r="D412" s="116"/>
      <c r="E412" s="116"/>
      <c r="F412" s="116"/>
      <c r="G412" s="116"/>
      <c r="H412" s="116"/>
      <c r="I412" s="116"/>
      <c r="J412" s="116"/>
      <c r="K412" s="116"/>
    </row>
    <row r="413" spans="2:11" x14ac:dyDescent="0.35">
      <c r="B413" s="116"/>
      <c r="C413" s="116"/>
      <c r="D413" s="116"/>
      <c r="E413" s="116"/>
      <c r="F413" s="116"/>
      <c r="G413" s="116"/>
      <c r="H413" s="116"/>
      <c r="I413" s="116"/>
      <c r="J413" s="116"/>
      <c r="K413" s="116"/>
    </row>
    <row r="414" spans="2:11" x14ac:dyDescent="0.35">
      <c r="B414" s="116"/>
      <c r="C414" s="116"/>
      <c r="D414" s="116"/>
      <c r="E414" s="116"/>
      <c r="F414" s="116"/>
      <c r="G414" s="116"/>
      <c r="H414" s="116"/>
      <c r="I414" s="116"/>
      <c r="J414" s="116"/>
      <c r="K414" s="116"/>
    </row>
    <row r="415" spans="2:11" x14ac:dyDescent="0.35">
      <c r="B415" s="116"/>
      <c r="C415" s="116"/>
      <c r="D415" s="116"/>
      <c r="E415" s="116"/>
      <c r="F415" s="116"/>
      <c r="G415" s="116"/>
      <c r="H415" s="116"/>
      <c r="I415" s="116"/>
      <c r="J415" s="116"/>
      <c r="K415" s="116"/>
    </row>
    <row r="416" spans="2:11" x14ac:dyDescent="0.35">
      <c r="B416" s="116"/>
      <c r="C416" s="116"/>
      <c r="D416" s="116"/>
      <c r="E416" s="116"/>
      <c r="F416" s="116"/>
      <c r="G416" s="116"/>
      <c r="H416" s="116"/>
      <c r="I416" s="116"/>
      <c r="J416" s="116"/>
      <c r="K416" s="116"/>
    </row>
    <row r="417" spans="2:11" x14ac:dyDescent="0.35">
      <c r="B417" s="116"/>
      <c r="C417" s="116"/>
      <c r="D417" s="116"/>
      <c r="E417" s="116"/>
      <c r="F417" s="116"/>
      <c r="G417" s="116"/>
      <c r="H417" s="116"/>
      <c r="I417" s="116"/>
      <c r="J417" s="116"/>
      <c r="K417" s="116"/>
    </row>
    <row r="418" spans="2:11" x14ac:dyDescent="0.35">
      <c r="B418" s="116"/>
      <c r="C418" s="116"/>
      <c r="D418" s="116"/>
      <c r="E418" s="116"/>
      <c r="F418" s="116"/>
      <c r="G418" s="116"/>
      <c r="H418" s="116"/>
      <c r="I418" s="116"/>
      <c r="J418" s="116"/>
      <c r="K418" s="116"/>
    </row>
    <row r="419" spans="2:11" x14ac:dyDescent="0.35">
      <c r="B419" s="116"/>
      <c r="C419" s="116"/>
      <c r="D419" s="116"/>
      <c r="E419" s="116"/>
      <c r="F419" s="116"/>
      <c r="G419" s="116"/>
      <c r="H419" s="116"/>
      <c r="I419" s="116"/>
      <c r="J419" s="116"/>
      <c r="K419" s="116"/>
    </row>
    <row r="420" spans="2:11" x14ac:dyDescent="0.35">
      <c r="B420" s="116"/>
      <c r="C420" s="116"/>
      <c r="D420" s="116"/>
      <c r="E420" s="116"/>
      <c r="F420" s="116"/>
      <c r="G420" s="116"/>
      <c r="H420" s="116"/>
      <c r="I420" s="116"/>
      <c r="J420" s="116"/>
      <c r="K420" s="116"/>
    </row>
    <row r="421" spans="2:11" x14ac:dyDescent="0.35">
      <c r="B421" s="116"/>
      <c r="C421" s="116"/>
      <c r="D421" s="116"/>
      <c r="E421" s="116"/>
      <c r="F421" s="116"/>
      <c r="G421" s="116"/>
      <c r="H421" s="116"/>
      <c r="I421" s="116"/>
      <c r="J421" s="116"/>
      <c r="K421" s="116"/>
    </row>
  </sheetData>
  <autoFilter ref="A1:K325">
    <filterColumn colId="0">
      <filters>
        <filter val="Print"/>
      </filters>
    </filterColumn>
  </autoFilter>
  <mergeCells count="183">
    <mergeCell ref="N142:W142"/>
    <mergeCell ref="N141:W141"/>
    <mergeCell ref="N145:W145"/>
    <mergeCell ref="N190:W190"/>
    <mergeCell ref="N150:W150"/>
    <mergeCell ref="N151:U151"/>
    <mergeCell ref="N189:W189"/>
    <mergeCell ref="N148:W148"/>
    <mergeCell ref="N147:W147"/>
    <mergeCell ref="N73:W73"/>
    <mergeCell ref="N126:W126"/>
    <mergeCell ref="N131:W131"/>
    <mergeCell ref="N144:W144"/>
    <mergeCell ref="N133:W133"/>
    <mergeCell ref="N130:W130"/>
    <mergeCell ref="N135:W135"/>
    <mergeCell ref="N201:W201"/>
    <mergeCell ref="B197:K197"/>
    <mergeCell ref="B193:K193"/>
    <mergeCell ref="B195:K195"/>
    <mergeCell ref="N197:W197"/>
    <mergeCell ref="B199:K199"/>
    <mergeCell ref="B189:K189"/>
    <mergeCell ref="B187:K187"/>
    <mergeCell ref="N184:W184"/>
    <mergeCell ref="N185:W185"/>
    <mergeCell ref="B170:K170"/>
    <mergeCell ref="B156:K156"/>
    <mergeCell ref="N187:W187"/>
    <mergeCell ref="N161:W161"/>
    <mergeCell ref="N162:U162"/>
    <mergeCell ref="N157:U157"/>
    <mergeCell ref="N140:W140"/>
    <mergeCell ref="B17:K17"/>
    <mergeCell ref="M102:V102"/>
    <mergeCell ref="N199:W199"/>
    <mergeCell ref="N205:W205"/>
    <mergeCell ref="N209:W209"/>
    <mergeCell ref="O273:X273"/>
    <mergeCell ref="O275:X275"/>
    <mergeCell ref="B184:K184"/>
    <mergeCell ref="B180:K180"/>
    <mergeCell ref="N41:W41"/>
    <mergeCell ref="N45:W45"/>
    <mergeCell ref="N43:W43"/>
    <mergeCell ref="N47:W47"/>
    <mergeCell ref="N27:W27"/>
    <mergeCell ref="N37:W37"/>
    <mergeCell ref="N35:W35"/>
    <mergeCell ref="N39:W39"/>
    <mergeCell ref="N134:W134"/>
    <mergeCell ref="N49:W49"/>
    <mergeCell ref="N51:W51"/>
    <mergeCell ref="N53:W53"/>
    <mergeCell ref="N55:W55"/>
    <mergeCell ref="N67:W67"/>
    <mergeCell ref="N63:W63"/>
    <mergeCell ref="B58:K58"/>
    <mergeCell ref="B295:K295"/>
    <mergeCell ref="B298:K298"/>
    <mergeCell ref="C290:K290"/>
    <mergeCell ref="C292:K292"/>
    <mergeCell ref="C248:K248"/>
    <mergeCell ref="C250:K250"/>
    <mergeCell ref="B285:K285"/>
    <mergeCell ref="O277:X277"/>
    <mergeCell ref="O281:X281"/>
    <mergeCell ref="O279:X279"/>
    <mergeCell ref="N156:W156"/>
    <mergeCell ref="N136:U136"/>
    <mergeCell ref="M104:V104"/>
    <mergeCell ref="N137:W137"/>
    <mergeCell ref="B279:K279"/>
    <mergeCell ref="N139:U139"/>
    <mergeCell ref="N71:W71"/>
    <mergeCell ref="N72:W72"/>
    <mergeCell ref="N168:W168"/>
    <mergeCell ref="N138:W138"/>
    <mergeCell ref="N172:W172"/>
    <mergeCell ref="N152:W152"/>
    <mergeCell ref="N154:W154"/>
    <mergeCell ref="O311:T311"/>
    <mergeCell ref="O298:X298"/>
    <mergeCell ref="O312:X312"/>
    <mergeCell ref="P304:X304"/>
    <mergeCell ref="P305:X305"/>
    <mergeCell ref="P306:X306"/>
    <mergeCell ref="B312:K312"/>
    <mergeCell ref="Q300:X300"/>
    <mergeCell ref="O295:X295"/>
    <mergeCell ref="D300:K300"/>
    <mergeCell ref="D301:K301"/>
    <mergeCell ref="D302:K302"/>
    <mergeCell ref="C304:K304"/>
    <mergeCell ref="Q301:X301"/>
    <mergeCell ref="Q302:X302"/>
    <mergeCell ref="C305:K305"/>
    <mergeCell ref="C306:K306"/>
    <mergeCell ref="B311:G311"/>
    <mergeCell ref="O294:R294"/>
    <mergeCell ref="P290:X290"/>
    <mergeCell ref="P292:X292"/>
    <mergeCell ref="O283:X283"/>
    <mergeCell ref="O285:X285"/>
    <mergeCell ref="B294:E294"/>
    <mergeCell ref="B283:K283"/>
    <mergeCell ref="B289:E289"/>
    <mergeCell ref="O289:R289"/>
    <mergeCell ref="B131:K131"/>
    <mergeCell ref="B128:K128"/>
    <mergeCell ref="B126:K126"/>
    <mergeCell ref="B124:K124"/>
    <mergeCell ref="B118:K118"/>
    <mergeCell ref="B122:K122"/>
    <mergeCell ref="B281:K281"/>
    <mergeCell ref="B172:K172"/>
    <mergeCell ref="B190:K190"/>
    <mergeCell ref="B185:K185"/>
    <mergeCell ref="B145:K145"/>
    <mergeCell ref="C166:K166"/>
    <mergeCell ref="B139:K139"/>
    <mergeCell ref="B137:K137"/>
    <mergeCell ref="B136:K136"/>
    <mergeCell ref="B140:K140"/>
    <mergeCell ref="B275:K275"/>
    <mergeCell ref="B154:K154"/>
    <mergeCell ref="B152:K152"/>
    <mergeCell ref="B150:K150"/>
    <mergeCell ref="B148:K148"/>
    <mergeCell ref="B213:K213"/>
    <mergeCell ref="B277:K277"/>
    <mergeCell ref="B205:K205"/>
    <mergeCell ref="B71:K71"/>
    <mergeCell ref="B69:K69"/>
    <mergeCell ref="B83:K83"/>
    <mergeCell ref="B60:K60"/>
    <mergeCell ref="C65:K65"/>
    <mergeCell ref="C95:K95"/>
    <mergeCell ref="C90:K90"/>
    <mergeCell ref="C88:K88"/>
    <mergeCell ref="B77:K77"/>
    <mergeCell ref="C92:K92"/>
    <mergeCell ref="M3:W3"/>
    <mergeCell ref="B108:K108"/>
    <mergeCell ref="B110:K110"/>
    <mergeCell ref="B114:K114"/>
    <mergeCell ref="C97:K97"/>
    <mergeCell ref="B102:K102"/>
    <mergeCell ref="B21:K21"/>
    <mergeCell ref="B134:K134"/>
    <mergeCell ref="B9:K9"/>
    <mergeCell ref="B11:K11"/>
    <mergeCell ref="B13:K13"/>
    <mergeCell ref="B116:K116"/>
    <mergeCell ref="C29:K29"/>
    <mergeCell ref="C31:K31"/>
    <mergeCell ref="C33:K33"/>
    <mergeCell ref="B75:K75"/>
    <mergeCell ref="B106:K106"/>
    <mergeCell ref="B85:K85"/>
    <mergeCell ref="B23:K23"/>
    <mergeCell ref="B35:K35"/>
    <mergeCell ref="B104:K104"/>
    <mergeCell ref="B25:K25"/>
    <mergeCell ref="C27:K27"/>
    <mergeCell ref="B67:K67"/>
    <mergeCell ref="B203:K203"/>
    <mergeCell ref="B215:K215"/>
    <mergeCell ref="B273:K273"/>
    <mergeCell ref="B168:K168"/>
    <mergeCell ref="B147:K147"/>
    <mergeCell ref="B144:K144"/>
    <mergeCell ref="B142:K142"/>
    <mergeCell ref="B176:K176"/>
    <mergeCell ref="B174:K174"/>
    <mergeCell ref="B209:K209"/>
    <mergeCell ref="B211:K211"/>
    <mergeCell ref="B182:K182"/>
    <mergeCell ref="B201:K201"/>
    <mergeCell ref="B178:K178"/>
    <mergeCell ref="B159:K159"/>
    <mergeCell ref="B207:K207"/>
    <mergeCell ref="B161:K161"/>
  </mergeCells>
  <phoneticPr fontId="5" type="noConversion"/>
  <pageMargins left="0.74803149606299213" right="0.74803149606299213" top="0.19685039370078741" bottom="0.78740157480314965" header="0.51181102362204722" footer="0.51181102362204722"/>
  <pageSetup paperSize="9" orientation="portrait" r:id="rId1"/>
  <headerFooter alignWithMargins="0">
    <oddFooter>&amp;R&amp;"Calibri,Bold"&amp;12&amp;P</oddFooter>
  </headerFooter>
  <rowBreaks count="10" manualBreakCount="10">
    <brk id="24" min="1" max="10" man="1"/>
    <brk id="35" min="1" max="10" man="1"/>
    <brk id="70" min="1" max="10" man="1"/>
    <brk id="98" min="1" max="10" man="1"/>
    <brk id="119" min="1" max="10" man="1"/>
    <brk id="179" min="1" max="10" man="1"/>
    <brk id="206" min="1" max="10" man="1"/>
    <brk id="244" min="1" max="10" man="1"/>
    <brk id="272" min="1" max="10" man="1"/>
    <brk id="292"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35"/>
  <sheetViews>
    <sheetView zoomScaleNormal="100" workbookViewId="0">
      <selection activeCell="D24" sqref="D24"/>
    </sheetView>
  </sheetViews>
  <sheetFormatPr defaultRowHeight="13" x14ac:dyDescent="0.3"/>
  <cols>
    <col min="1" max="1" width="4.69921875" customWidth="1"/>
    <col min="2" max="2" width="45.59765625" customWidth="1"/>
    <col min="3" max="3" width="14.296875" customWidth="1"/>
    <col min="4" max="6" width="9.69921875" customWidth="1"/>
  </cols>
  <sheetData>
    <row r="1" spans="1:6" ht="18.75" customHeight="1" x14ac:dyDescent="0.45">
      <c r="A1" s="84"/>
      <c r="B1" s="260" t="str">
        <f>Text!B2</f>
        <v>ABC Joint Committee</v>
      </c>
      <c r="C1" s="217"/>
      <c r="D1" s="217"/>
      <c r="E1" s="217"/>
      <c r="F1" s="217"/>
    </row>
    <row r="2" spans="1:6" ht="18.75" customHeight="1" thickBot="1" x14ac:dyDescent="0.5">
      <c r="B2" s="49" t="s">
        <v>126</v>
      </c>
      <c r="C2" s="40"/>
      <c r="D2" s="40"/>
      <c r="E2" s="40"/>
      <c r="F2" s="47" t="str">
        <f>Text!K3</f>
        <v>For the year ended 31st March 2020</v>
      </c>
    </row>
    <row r="3" spans="1:6" ht="10" customHeight="1" thickTop="1" x14ac:dyDescent="0.3"/>
    <row r="4" spans="1:6" ht="18.5" x14ac:dyDescent="0.45">
      <c r="B4" s="3" t="s">
        <v>144</v>
      </c>
    </row>
    <row r="6" spans="1:6" s="1" customFormat="1" ht="43.5" x14ac:dyDescent="0.35">
      <c r="B6" s="10"/>
      <c r="C6" s="10"/>
      <c r="D6" s="164" t="s">
        <v>149</v>
      </c>
      <c r="E6" s="164" t="s">
        <v>150</v>
      </c>
      <c r="F6" s="164" t="s">
        <v>151</v>
      </c>
    </row>
    <row r="7" spans="1:6" ht="14.5" x14ac:dyDescent="0.35">
      <c r="B7" s="5"/>
      <c r="C7" s="5"/>
      <c r="D7" s="44" t="s">
        <v>152</v>
      </c>
      <c r="E7" s="44" t="s">
        <v>152</v>
      </c>
      <c r="F7" s="44" t="s">
        <v>152</v>
      </c>
    </row>
    <row r="8" spans="1:6" ht="14.5" x14ac:dyDescent="0.35">
      <c r="B8" s="5" t="str">
        <f>CONCATENATE("At"," ",'Input Sheet'!F27)</f>
        <v>At 1st April 2018</v>
      </c>
      <c r="C8" s="5"/>
      <c r="D8" s="100">
        <v>0</v>
      </c>
      <c r="E8" s="100">
        <v>0</v>
      </c>
      <c r="F8" s="5">
        <f>SUM(D8:E8)</f>
        <v>0</v>
      </c>
    </row>
    <row r="9" spans="1:6" ht="14.5" x14ac:dyDescent="0.35">
      <c r="B9" s="5"/>
      <c r="C9" s="5"/>
      <c r="D9" s="5"/>
      <c r="E9" s="5"/>
      <c r="F9" s="5"/>
    </row>
    <row r="10" spans="1:6" ht="14.5" x14ac:dyDescent="0.35">
      <c r="B10" s="19" t="s">
        <v>145</v>
      </c>
      <c r="C10" s="5"/>
      <c r="D10" s="5"/>
      <c r="E10" s="5"/>
      <c r="F10" s="5"/>
    </row>
    <row r="11" spans="1:6" ht="14.5" x14ac:dyDescent="0.35">
      <c r="B11" s="5" t="s">
        <v>146</v>
      </c>
      <c r="C11" s="5"/>
      <c r="D11" s="5">
        <f>'Primary Stat'!F34</f>
        <v>0</v>
      </c>
      <c r="E11" s="5">
        <v>0</v>
      </c>
      <c r="F11" s="5">
        <f>SUM(D11:E11)</f>
        <v>0</v>
      </c>
    </row>
    <row r="12" spans="1:6" ht="14.5" x14ac:dyDescent="0.35">
      <c r="B12" s="5" t="s">
        <v>147</v>
      </c>
      <c r="C12" s="5"/>
      <c r="D12" s="5">
        <f>'Primary Stat'!F36</f>
        <v>0</v>
      </c>
      <c r="E12" s="5">
        <v>0</v>
      </c>
      <c r="F12" s="5">
        <f>SUM(D12:E12)</f>
        <v>0</v>
      </c>
    </row>
    <row r="13" spans="1:6" ht="14.5" x14ac:dyDescent="0.35">
      <c r="B13" s="5"/>
      <c r="C13" s="5"/>
      <c r="D13" s="5"/>
      <c r="E13" s="5"/>
      <c r="F13" s="5"/>
    </row>
    <row r="14" spans="1:6" ht="14.5" x14ac:dyDescent="0.35">
      <c r="B14" s="5" t="s">
        <v>148</v>
      </c>
      <c r="C14" s="5"/>
      <c r="D14" s="5">
        <f>SUM(D11:D13)</f>
        <v>0</v>
      </c>
      <c r="E14" s="5">
        <f>SUM(E11:E13)</f>
        <v>0</v>
      </c>
      <c r="F14" s="5">
        <f>SUM(F11:F13)</f>
        <v>0</v>
      </c>
    </row>
    <row r="15" spans="1:6" ht="14.5" x14ac:dyDescent="0.35">
      <c r="B15" s="5"/>
      <c r="C15" s="5"/>
      <c r="D15" s="5"/>
      <c r="E15" s="5"/>
      <c r="F15" s="5"/>
    </row>
    <row r="16" spans="1:6" ht="12.75" customHeight="1" x14ac:dyDescent="0.35">
      <c r="B16" s="5" t="str">
        <f>CONCATENATE("At"," ",'Input Sheet'!C27)</f>
        <v>At 31st March 2019</v>
      </c>
      <c r="C16" s="5"/>
      <c r="D16" s="115">
        <f>D8+D14</f>
        <v>0</v>
      </c>
      <c r="E16" s="115">
        <f>E8+E14</f>
        <v>0</v>
      </c>
      <c r="F16" s="115">
        <f>F8+F14</f>
        <v>0</v>
      </c>
    </row>
    <row r="17" spans="2:6" ht="14.5" x14ac:dyDescent="0.35">
      <c r="B17" s="5"/>
      <c r="C17" s="5"/>
      <c r="D17" s="5"/>
      <c r="E17" s="5"/>
      <c r="F17" s="5"/>
    </row>
    <row r="18" spans="2:6" ht="14.5" x14ac:dyDescent="0.35">
      <c r="B18" s="19" t="s">
        <v>145</v>
      </c>
      <c r="C18" s="5"/>
      <c r="D18" s="5"/>
      <c r="E18" s="5"/>
      <c r="F18" s="5"/>
    </row>
    <row r="19" spans="2:6" ht="14.5" x14ac:dyDescent="0.35">
      <c r="B19" s="5" t="s">
        <v>146</v>
      </c>
      <c r="C19" s="5"/>
      <c r="D19" s="5">
        <f>'Primary Stat'!E34</f>
        <v>0</v>
      </c>
      <c r="E19" s="5">
        <v>0</v>
      </c>
      <c r="F19" s="5">
        <f>SUM(D19:E19)</f>
        <v>0</v>
      </c>
    </row>
    <row r="20" spans="2:6" ht="23.25" customHeight="1" x14ac:dyDescent="0.35">
      <c r="B20" s="5" t="s">
        <v>147</v>
      </c>
      <c r="C20" s="5"/>
      <c r="D20" s="5">
        <f>'Primary Stat'!E36</f>
        <v>0</v>
      </c>
      <c r="E20" s="5">
        <v>0</v>
      </c>
      <c r="F20" s="5">
        <f>SUM(D20:E20)</f>
        <v>0</v>
      </c>
    </row>
    <row r="21" spans="2:6" ht="14.5" x14ac:dyDescent="0.35">
      <c r="B21" s="5"/>
      <c r="C21" s="5"/>
      <c r="D21" s="5"/>
      <c r="E21" s="5"/>
      <c r="F21" s="5"/>
    </row>
    <row r="22" spans="2:6" ht="14.5" x14ac:dyDescent="0.35">
      <c r="B22" s="5" t="s">
        <v>148</v>
      </c>
      <c r="C22" s="5"/>
      <c r="D22" s="5">
        <f>SUM(D19:D21)</f>
        <v>0</v>
      </c>
      <c r="E22" s="5">
        <f>SUM(E19:E21)</f>
        <v>0</v>
      </c>
      <c r="F22" s="5">
        <f>SUM(D22:E22)</f>
        <v>0</v>
      </c>
    </row>
    <row r="23" spans="2:6" ht="14.5" x14ac:dyDescent="0.35">
      <c r="B23" s="5"/>
      <c r="C23" s="5"/>
      <c r="D23" s="5"/>
      <c r="E23" s="5"/>
      <c r="F23" s="5"/>
    </row>
    <row r="24" spans="2:6" ht="14.5" x14ac:dyDescent="0.35">
      <c r="B24" s="5" t="str">
        <f>CONCATENATE("At"," ",'Input Sheet'!C25)</f>
        <v>At 31st March 2020</v>
      </c>
      <c r="C24" s="5"/>
      <c r="D24" s="117">
        <f>D16+D22</f>
        <v>0</v>
      </c>
      <c r="E24" s="117">
        <f>E16+E22</f>
        <v>0</v>
      </c>
      <c r="F24" s="117">
        <f>F16+F22</f>
        <v>0</v>
      </c>
    </row>
    <row r="40" ht="62.25" customHeight="1" x14ac:dyDescent="0.3"/>
    <row r="42" ht="115.5" customHeight="1" x14ac:dyDescent="0.3"/>
    <row r="48" ht="36" customHeight="1" x14ac:dyDescent="0.3"/>
    <row r="58" ht="75.75" customHeight="1" x14ac:dyDescent="0.3"/>
    <row r="87" spans="4:4" x14ac:dyDescent="0.3">
      <c r="D87">
        <f>Notes!B108</f>
        <v>9</v>
      </c>
    </row>
    <row r="115" spans="2:2" ht="19.5" customHeight="1" x14ac:dyDescent="0.3"/>
    <row r="116" spans="2:2" ht="78.75" customHeight="1" x14ac:dyDescent="0.3"/>
    <row r="118" spans="2:2" ht="111.75" customHeight="1" x14ac:dyDescent="0.3"/>
    <row r="124" spans="2:2" ht="46.5" customHeight="1" x14ac:dyDescent="0.3"/>
    <row r="128" spans="2:2" ht="14.5" x14ac:dyDescent="0.35">
      <c r="B128" s="52" t="s">
        <v>1</v>
      </c>
    </row>
    <row r="151" ht="38.25" customHeight="1" x14ac:dyDescent="0.3"/>
    <row r="152" ht="47.25" customHeight="1" x14ac:dyDescent="0.3"/>
    <row r="162" ht="43.5" customHeight="1" x14ac:dyDescent="0.3"/>
    <row r="167" ht="34.5" customHeight="1" x14ac:dyDescent="0.3"/>
    <row r="173" ht="32.25" customHeight="1" x14ac:dyDescent="0.3"/>
    <row r="174" ht="51" customHeight="1" x14ac:dyDescent="0.3"/>
    <row r="179" ht="44.25" customHeight="1" x14ac:dyDescent="0.3"/>
    <row r="235" ht="47.25" customHeight="1" x14ac:dyDescent="0.3"/>
  </sheetData>
  <mergeCells count="1">
    <mergeCell ref="B1:F1"/>
  </mergeCells>
  <phoneticPr fontId="5" type="noConversion"/>
  <pageMargins left="0.74803149606299213" right="0" top="0.19685039370078741" bottom="0.78740157480314965" header="0.51181102362204722" footer="0.51181102362204722"/>
  <pageSetup paperSize="9" orientation="portrait" r:id="rId1"/>
  <headerFooter alignWithMargins="0">
    <oddFooter>&amp;R&amp;"Calibri,Bold"&amp;12&amp;P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35"/>
  <sheetViews>
    <sheetView zoomScaleNormal="100" workbookViewId="0">
      <selection activeCell="B129" sqref="B129"/>
    </sheetView>
  </sheetViews>
  <sheetFormatPr defaultRowHeight="13" x14ac:dyDescent="0.3"/>
  <cols>
    <col min="1" max="1" width="10.59765625" bestFit="1" customWidth="1"/>
    <col min="2" max="2" width="47.3984375" customWidth="1"/>
    <col min="3" max="3" width="10.296875" customWidth="1"/>
    <col min="4" max="4" width="11.69921875" style="11" customWidth="1"/>
    <col min="5" max="5" width="11.296875" bestFit="1" customWidth="1"/>
    <col min="6" max="6" width="12.09765625" bestFit="1" customWidth="1"/>
  </cols>
  <sheetData>
    <row r="1" spans="1:8" x14ac:dyDescent="0.3">
      <c r="A1" t="s">
        <v>19</v>
      </c>
    </row>
    <row r="2" spans="1:8" ht="18.75" customHeight="1" x14ac:dyDescent="0.45">
      <c r="A2" s="163" t="s">
        <v>19</v>
      </c>
      <c r="B2" s="260" t="str">
        <f>MIRS!B1</f>
        <v>ABC Joint Committee</v>
      </c>
      <c r="C2" s="260"/>
      <c r="D2" s="217"/>
      <c r="E2" s="217"/>
      <c r="F2" s="217"/>
    </row>
    <row r="3" spans="1:8" ht="18.75" customHeight="1" thickBot="1" x14ac:dyDescent="0.5">
      <c r="A3" t="s">
        <v>19</v>
      </c>
      <c r="B3" s="49" t="s">
        <v>126</v>
      </c>
      <c r="C3" s="49"/>
      <c r="D3" s="40"/>
      <c r="E3" s="40"/>
      <c r="F3" s="47" t="str">
        <f>MIRS!F2</f>
        <v>For the year ended 31st March 2020</v>
      </c>
    </row>
    <row r="4" spans="1:8" ht="10" customHeight="1" thickTop="1" x14ac:dyDescent="0.3">
      <c r="A4" t="s">
        <v>19</v>
      </c>
      <c r="D4" s="48"/>
    </row>
    <row r="5" spans="1:8" ht="18.5" x14ac:dyDescent="0.45">
      <c r="A5" t="s">
        <v>19</v>
      </c>
      <c r="B5" s="3" t="s">
        <v>153</v>
      </c>
      <c r="C5" s="3"/>
    </row>
    <row r="6" spans="1:8" x14ac:dyDescent="0.3">
      <c r="A6" t="s">
        <v>19</v>
      </c>
    </row>
    <row r="7" spans="1:8" x14ac:dyDescent="0.3">
      <c r="A7" t="s">
        <v>19</v>
      </c>
    </row>
    <row r="8" spans="1:8" x14ac:dyDescent="0.3">
      <c r="A8" t="s">
        <v>19</v>
      </c>
    </row>
    <row r="9" spans="1:8" ht="14.5" x14ac:dyDescent="0.35">
      <c r="A9" t="s">
        <v>19</v>
      </c>
      <c r="B9" s="5"/>
      <c r="C9" s="5"/>
      <c r="D9" s="20"/>
      <c r="E9" s="21" t="str">
        <f>'Input Sheet'!E25</f>
        <v>2019/20</v>
      </c>
      <c r="F9" s="21" t="str">
        <f>'Input Sheet'!E27</f>
        <v>2018/19</v>
      </c>
      <c r="H9" s="5" t="s">
        <v>25</v>
      </c>
    </row>
    <row r="10" spans="1:8" ht="14.5" x14ac:dyDescent="0.35">
      <c r="A10" t="s">
        <v>19</v>
      </c>
      <c r="B10" s="5"/>
      <c r="C10" s="5"/>
      <c r="D10" s="20" t="s">
        <v>182</v>
      </c>
      <c r="E10" s="21" t="s">
        <v>152</v>
      </c>
      <c r="F10" s="21" t="s">
        <v>152</v>
      </c>
    </row>
    <row r="11" spans="1:8" ht="14.5" x14ac:dyDescent="0.35">
      <c r="A11" t="s">
        <v>19</v>
      </c>
      <c r="B11" s="19" t="s">
        <v>154</v>
      </c>
      <c r="C11" s="19"/>
      <c r="D11" s="22"/>
      <c r="E11" s="5"/>
      <c r="F11" s="5"/>
    </row>
    <row r="12" spans="1:8" ht="15" customHeight="1" x14ac:dyDescent="0.35">
      <c r="A12" t="str">
        <f>IF(E12+F12=0,"Do Not Print","Print")</f>
        <v>Do Not Print</v>
      </c>
      <c r="B12" s="5" t="s">
        <v>156</v>
      </c>
      <c r="C12" s="5"/>
      <c r="D12" s="83" t="str">
        <f>CONCATENATE(Seg!B6,"/",Seg!B35," &amp; ",Notes!B24)</f>
        <v>2a/2b &amp; 3</v>
      </c>
      <c r="E12" s="88">
        <f>Seg!R10</f>
        <v>0</v>
      </c>
      <c r="F12" s="88">
        <f>Seg!R40</f>
        <v>0</v>
      </c>
    </row>
    <row r="13" spans="1:8" ht="15" customHeight="1" x14ac:dyDescent="0.35">
      <c r="A13" t="str">
        <f>IF(E13+F13=0,"Do Not Print","Print")</f>
        <v>Do Not Print</v>
      </c>
      <c r="B13" s="5" t="s">
        <v>155</v>
      </c>
      <c r="C13" s="5"/>
      <c r="D13" s="22">
        <f>Notes!B5</f>
        <v>2</v>
      </c>
      <c r="E13" s="88">
        <f>'Input Sheet'!C53</f>
        <v>0</v>
      </c>
      <c r="F13" s="88">
        <f>'Input Sheet'!D53</f>
        <v>0</v>
      </c>
    </row>
    <row r="14" spans="1:8" ht="14.5" x14ac:dyDescent="0.35">
      <c r="A14" t="s">
        <v>19</v>
      </c>
      <c r="B14" s="5"/>
      <c r="C14" s="5"/>
      <c r="D14" s="22"/>
      <c r="E14" s="16"/>
      <c r="F14" s="16"/>
    </row>
    <row r="15" spans="1:8" ht="14.5" x14ac:dyDescent="0.35">
      <c r="A15" t="s">
        <v>19</v>
      </c>
      <c r="B15" s="19" t="s">
        <v>157</v>
      </c>
      <c r="C15" s="19"/>
      <c r="D15" s="22"/>
      <c r="E15" s="89">
        <f>SUM(E12:E14)</f>
        <v>0</v>
      </c>
      <c r="F15" s="89">
        <f>SUM(F12:F14)</f>
        <v>0</v>
      </c>
    </row>
    <row r="16" spans="1:8" ht="14.5" x14ac:dyDescent="0.35">
      <c r="A16" t="s">
        <v>19</v>
      </c>
      <c r="B16" s="5"/>
      <c r="C16" s="5"/>
      <c r="D16" s="22"/>
      <c r="E16" s="5"/>
      <c r="F16" s="5"/>
    </row>
    <row r="17" spans="1:6" ht="12.75" customHeight="1" x14ac:dyDescent="0.35">
      <c r="A17" t="s">
        <v>19</v>
      </c>
      <c r="B17" s="19" t="s">
        <v>158</v>
      </c>
      <c r="C17" s="19"/>
      <c r="D17" s="22"/>
      <c r="E17" s="5"/>
      <c r="F17" s="5"/>
    </row>
    <row r="18" spans="1:6" ht="15" customHeight="1" x14ac:dyDescent="0.35">
      <c r="A18" t="str">
        <f t="shared" ref="A18:A32" si="0">IF(E18+F18=0,"Do Not Print","Print")</f>
        <v>Do Not Print</v>
      </c>
      <c r="B18" s="5" t="str">
        <f>Seg!C15</f>
        <v>Financial Assistance to Beneficiaries</v>
      </c>
      <c r="C18" s="5"/>
      <c r="D18" s="83" t="str">
        <f>CONCATENATE(Seg!B6,"/",Seg!B35," &amp; ",Notes!B43)</f>
        <v>2a/2b &amp; 4</v>
      </c>
      <c r="E18" s="88">
        <f>'Input Sheet'!C75</f>
        <v>0</v>
      </c>
      <c r="F18" s="88">
        <f>'Input Sheet'!D75</f>
        <v>0</v>
      </c>
    </row>
    <row r="19" spans="1:6" ht="14.5" x14ac:dyDescent="0.35">
      <c r="A19" t="str">
        <f t="shared" si="0"/>
        <v>Do Not Print</v>
      </c>
      <c r="B19" s="5" t="str">
        <f>Seg!C16</f>
        <v>Staff Costs</v>
      </c>
      <c r="C19" s="5"/>
      <c r="D19" s="22">
        <f>Notes!B69</f>
        <v>6</v>
      </c>
      <c r="E19" s="88">
        <f>'Input Sheet'!C91</f>
        <v>0</v>
      </c>
      <c r="F19" s="88">
        <f>'Input Sheet'!D91</f>
        <v>0</v>
      </c>
    </row>
    <row r="20" spans="1:6" ht="14.5" x14ac:dyDescent="0.35">
      <c r="A20" t="str">
        <f t="shared" si="0"/>
        <v>Do Not Print</v>
      </c>
      <c r="B20" s="5" t="str">
        <f>Seg!C17</f>
        <v>Employment Expenses</v>
      </c>
      <c r="C20" s="5"/>
      <c r="D20" s="22"/>
      <c r="E20" s="88">
        <f>'Input Sheet'!C116</f>
        <v>0</v>
      </c>
      <c r="F20" s="88">
        <f>'Input Sheet'!D116</f>
        <v>0</v>
      </c>
    </row>
    <row r="21" spans="1:6" ht="14.5" x14ac:dyDescent="0.35">
      <c r="A21" t="str">
        <f t="shared" si="0"/>
        <v>Do Not Print</v>
      </c>
      <c r="B21" s="5" t="str">
        <f>Seg!C18</f>
        <v>Committee Member Costs</v>
      </c>
      <c r="C21" s="5"/>
      <c r="D21" s="22"/>
      <c r="E21" s="88">
        <f>'Input Sheet'!C152</f>
        <v>0</v>
      </c>
      <c r="F21" s="88">
        <f>'Input Sheet'!D152</f>
        <v>0</v>
      </c>
    </row>
    <row r="22" spans="1:6" ht="14.5" x14ac:dyDescent="0.35">
      <c r="A22" t="str">
        <f t="shared" si="0"/>
        <v>Do Not Print</v>
      </c>
      <c r="B22" s="5" t="str">
        <f>Seg!C19</f>
        <v>Premises Costs</v>
      </c>
      <c r="C22" s="5"/>
      <c r="D22" s="22"/>
      <c r="E22" s="88">
        <f>'Input Sheet'!C153</f>
        <v>0</v>
      </c>
      <c r="F22" s="88">
        <f>'Input Sheet'!D153</f>
        <v>0</v>
      </c>
    </row>
    <row r="23" spans="1:6" ht="14.5" x14ac:dyDescent="0.35">
      <c r="A23" t="str">
        <f t="shared" si="0"/>
        <v>Do Not Print</v>
      </c>
      <c r="B23" s="5" t="str">
        <f>Seg!C20</f>
        <v>Supplies and Services</v>
      </c>
      <c r="C23" s="5"/>
      <c r="D23" s="22"/>
      <c r="E23" s="88">
        <f>'Input Sheet'!C154</f>
        <v>0</v>
      </c>
      <c r="F23" s="88">
        <f>'Input Sheet'!D154</f>
        <v>0</v>
      </c>
    </row>
    <row r="24" spans="1:6" ht="14.5" x14ac:dyDescent="0.35">
      <c r="A24" t="str">
        <f t="shared" si="0"/>
        <v>Do Not Print</v>
      </c>
      <c r="B24" s="5" t="str">
        <f>Seg!C21</f>
        <v>Travel and Subsistence Costs</v>
      </c>
      <c r="C24" s="5"/>
      <c r="D24" s="22"/>
      <c r="E24" s="88">
        <f>'Input Sheet'!C155</f>
        <v>0</v>
      </c>
      <c r="F24" s="88">
        <f>'Input Sheet'!D155</f>
        <v>0</v>
      </c>
    </row>
    <row r="25" spans="1:6" ht="14.5" x14ac:dyDescent="0.35">
      <c r="A25" t="str">
        <f t="shared" si="0"/>
        <v>Do Not Print</v>
      </c>
      <c r="B25" s="5" t="str">
        <f>Seg!C22</f>
        <v>Other Payments</v>
      </c>
      <c r="C25" s="5"/>
      <c r="D25" s="22"/>
      <c r="E25" s="88">
        <f>'Input Sheet'!C156</f>
        <v>0</v>
      </c>
      <c r="F25" s="88">
        <f>'Input Sheet'!D156</f>
        <v>0</v>
      </c>
    </row>
    <row r="26" spans="1:6" ht="15" customHeight="1" x14ac:dyDescent="0.35">
      <c r="A26" t="str">
        <f t="shared" si="0"/>
        <v>Do Not Print</v>
      </c>
      <c r="B26" s="5" t="str">
        <f>Seg!C23</f>
        <v>Administration Costs</v>
      </c>
      <c r="C26" s="5"/>
      <c r="D26" s="22"/>
      <c r="E26" s="88">
        <f>'Input Sheet'!C157</f>
        <v>0</v>
      </c>
      <c r="F26" s="88">
        <f>'Input Sheet'!D157</f>
        <v>0</v>
      </c>
    </row>
    <row r="27" spans="1:6" ht="14.5" x14ac:dyDescent="0.35">
      <c r="A27" t="str">
        <f t="shared" si="0"/>
        <v>Do Not Print</v>
      </c>
      <c r="B27" s="5" t="str">
        <f>Seg!C24</f>
        <v>Other Payments</v>
      </c>
      <c r="C27" s="5"/>
      <c r="D27" s="22"/>
      <c r="E27" s="88">
        <f>'Input Sheet'!C158</f>
        <v>0</v>
      </c>
      <c r="F27" s="88">
        <f>'Input Sheet'!D158</f>
        <v>0</v>
      </c>
    </row>
    <row r="28" spans="1:6" ht="14.5" x14ac:dyDescent="0.35">
      <c r="A28" t="str">
        <f t="shared" si="0"/>
        <v>Do Not Print</v>
      </c>
      <c r="B28" s="5" t="str">
        <f>Seg!C25</f>
        <v>Sundry Expenses 1</v>
      </c>
      <c r="C28" s="5"/>
      <c r="D28" s="22"/>
      <c r="E28" s="88">
        <f>'Input Sheet'!C159</f>
        <v>0</v>
      </c>
      <c r="F28" s="88">
        <f>'Input Sheet'!D159</f>
        <v>0</v>
      </c>
    </row>
    <row r="29" spans="1:6" ht="14.5" x14ac:dyDescent="0.35">
      <c r="A29" t="str">
        <f t="shared" si="0"/>
        <v>Do Not Print</v>
      </c>
      <c r="B29" s="5" t="str">
        <f>Seg!C26</f>
        <v>Sundry Expenses 2</v>
      </c>
      <c r="C29" s="5"/>
      <c r="D29" s="22"/>
      <c r="E29" s="88">
        <f>'Input Sheet'!C160</f>
        <v>0</v>
      </c>
      <c r="F29" s="88">
        <f>'Input Sheet'!D160</f>
        <v>0</v>
      </c>
    </row>
    <row r="30" spans="1:6" ht="14.5" x14ac:dyDescent="0.35">
      <c r="A30" t="str">
        <f t="shared" si="0"/>
        <v>Do Not Print</v>
      </c>
      <c r="B30" s="5" t="str">
        <f>Seg!C27</f>
        <v>Sundry Expenses 3</v>
      </c>
      <c r="C30" s="5"/>
      <c r="D30" s="22"/>
      <c r="E30" s="88">
        <f>'Input Sheet'!C161</f>
        <v>0</v>
      </c>
      <c r="F30" s="88">
        <f>'Input Sheet'!D161</f>
        <v>0</v>
      </c>
    </row>
    <row r="31" spans="1:6" ht="15" customHeight="1" x14ac:dyDescent="0.35">
      <c r="A31" t="s">
        <v>19</v>
      </c>
      <c r="B31" s="5"/>
      <c r="C31" s="5"/>
      <c r="D31" s="22"/>
      <c r="E31" s="88"/>
      <c r="F31" s="88"/>
    </row>
    <row r="32" spans="1:6" ht="14.5" x14ac:dyDescent="0.35">
      <c r="A32" t="str">
        <f t="shared" si="0"/>
        <v>Do Not Print</v>
      </c>
      <c r="B32" s="19"/>
      <c r="C32" s="19"/>
      <c r="D32" s="22"/>
      <c r="E32" s="89">
        <f>SUM(E18:E31)</f>
        <v>0</v>
      </c>
      <c r="F32" s="89">
        <f>SUM(F18:F31)</f>
        <v>0</v>
      </c>
    </row>
    <row r="33" spans="1:7" ht="14.5" x14ac:dyDescent="0.35">
      <c r="A33" t="s">
        <v>19</v>
      </c>
      <c r="B33" s="5"/>
      <c r="C33" s="5"/>
      <c r="D33" s="22"/>
      <c r="E33" s="16"/>
      <c r="F33" s="16"/>
    </row>
    <row r="34" spans="1:7" ht="14.5" x14ac:dyDescent="0.35">
      <c r="A34" t="s">
        <v>19</v>
      </c>
      <c r="B34" s="5"/>
      <c r="C34" s="5"/>
      <c r="D34" s="22"/>
      <c r="E34" s="25"/>
      <c r="F34" s="25"/>
    </row>
    <row r="35" spans="1:7" ht="14.5" x14ac:dyDescent="0.35">
      <c r="A35" t="s">
        <v>19</v>
      </c>
      <c r="B35" s="5"/>
      <c r="C35" s="5"/>
      <c r="D35" s="22"/>
      <c r="E35" s="25"/>
      <c r="F35" s="25"/>
    </row>
    <row r="36" spans="1:7" ht="14.5" x14ac:dyDescent="0.35">
      <c r="A36" t="s">
        <v>19</v>
      </c>
      <c r="B36" s="5" t="s">
        <v>147</v>
      </c>
      <c r="C36" s="5"/>
      <c r="D36" s="22"/>
      <c r="E36" s="88">
        <v>0</v>
      </c>
      <c r="F36" s="88">
        <v>0</v>
      </c>
      <c r="G36" t="str">
        <f>IF(E36&lt;&gt;0,"Error",IF(F36&lt;&gt;0,"Error","Correct - No Profit /Loss"))</f>
        <v>Correct - No Profit /Loss</v>
      </c>
    </row>
    <row r="37" spans="1:7" ht="14.5" x14ac:dyDescent="0.35">
      <c r="A37" t="s">
        <v>19</v>
      </c>
      <c r="B37" s="5"/>
      <c r="C37" s="5"/>
      <c r="D37" s="22"/>
      <c r="E37" s="88"/>
      <c r="F37" s="88"/>
    </row>
    <row r="38" spans="1:7" ht="14.5" x14ac:dyDescent="0.35">
      <c r="A38" t="s">
        <v>19</v>
      </c>
      <c r="B38" s="5" t="s">
        <v>148</v>
      </c>
      <c r="C38" s="5"/>
      <c r="D38" s="22"/>
      <c r="E38" s="89">
        <f>E34+E36</f>
        <v>0</v>
      </c>
      <c r="F38" s="89">
        <f>F34+F36</f>
        <v>0</v>
      </c>
    </row>
    <row r="39" spans="1:7" ht="14.5" x14ac:dyDescent="0.35">
      <c r="A39" t="s">
        <v>19</v>
      </c>
      <c r="B39" s="5"/>
      <c r="C39" s="5"/>
      <c r="D39" s="22"/>
      <c r="E39" s="16"/>
      <c r="F39" s="16"/>
    </row>
    <row r="40" spans="1:7" ht="14.5" x14ac:dyDescent="0.35">
      <c r="A40" t="s">
        <v>19</v>
      </c>
      <c r="B40" s="5"/>
      <c r="C40" s="5"/>
      <c r="D40" s="22"/>
      <c r="E40" s="16"/>
      <c r="F40" s="16"/>
    </row>
    <row r="41" spans="1:7" ht="14.5" x14ac:dyDescent="0.35">
      <c r="A41" t="s">
        <v>19</v>
      </c>
      <c r="B41" s="5"/>
      <c r="C41" s="5"/>
      <c r="D41" s="22"/>
      <c r="E41" s="16"/>
      <c r="F41" s="16"/>
    </row>
    <row r="42" spans="1:7" ht="14.5" x14ac:dyDescent="0.35">
      <c r="A42" t="s">
        <v>19</v>
      </c>
      <c r="B42" s="5"/>
      <c r="C42" s="5"/>
      <c r="D42" s="22"/>
      <c r="E42" s="16"/>
      <c r="F42" s="16"/>
    </row>
    <row r="43" spans="1:7" ht="14.5" x14ac:dyDescent="0.35">
      <c r="A43" t="s">
        <v>19</v>
      </c>
      <c r="B43" s="5"/>
      <c r="C43" s="5"/>
      <c r="D43" s="22"/>
      <c r="E43" s="16"/>
      <c r="F43" s="16"/>
    </row>
    <row r="44" spans="1:7" ht="14.5" x14ac:dyDescent="0.35">
      <c r="A44" t="s">
        <v>19</v>
      </c>
      <c r="B44" s="5"/>
      <c r="C44" s="5"/>
      <c r="D44" s="22"/>
      <c r="E44" s="16"/>
      <c r="F44" s="16"/>
    </row>
    <row r="45" spans="1:7" ht="14.5" x14ac:dyDescent="0.35">
      <c r="A45" t="s">
        <v>19</v>
      </c>
      <c r="B45" s="5"/>
      <c r="C45" s="5"/>
      <c r="D45" s="22"/>
      <c r="E45" s="16"/>
      <c r="F45" s="16"/>
    </row>
    <row r="46" spans="1:7" ht="14.5" x14ac:dyDescent="0.35">
      <c r="A46" t="s">
        <v>19</v>
      </c>
      <c r="B46" s="5"/>
      <c r="C46" s="5"/>
      <c r="D46" s="22"/>
      <c r="E46" s="16"/>
      <c r="F46" s="16"/>
    </row>
    <row r="47" spans="1:7" ht="18.5" x14ac:dyDescent="0.45">
      <c r="A47" t="s">
        <v>19</v>
      </c>
      <c r="B47" s="29" t="s">
        <v>164</v>
      </c>
      <c r="C47" s="5"/>
      <c r="D47" s="22"/>
      <c r="E47" s="16"/>
      <c r="F47" s="16"/>
    </row>
    <row r="48" spans="1:7" ht="15" customHeight="1" x14ac:dyDescent="0.45">
      <c r="A48" t="s">
        <v>19</v>
      </c>
      <c r="C48" s="29"/>
      <c r="D48" s="22"/>
      <c r="E48" s="12">
        <f>'Input Sheet'!D25</f>
        <v>2020</v>
      </c>
      <c r="F48" s="12">
        <f>'Input Sheet'!D27</f>
        <v>2019</v>
      </c>
    </row>
    <row r="49" spans="1:6" ht="14.5" x14ac:dyDescent="0.35">
      <c r="A49" t="s">
        <v>19</v>
      </c>
      <c r="B49" s="5"/>
      <c r="C49" s="5"/>
      <c r="D49" s="20" t="str">
        <f>D10</f>
        <v>Notes</v>
      </c>
      <c r="E49" s="21" t="str">
        <f>E10</f>
        <v>£</v>
      </c>
      <c r="F49" s="21" t="str">
        <f>F10</f>
        <v>£</v>
      </c>
    </row>
    <row r="50" spans="1:6" ht="14.5" x14ac:dyDescent="0.35">
      <c r="A50" t="s">
        <v>19</v>
      </c>
      <c r="B50" s="5" t="s">
        <v>165</v>
      </c>
      <c r="C50" s="5"/>
      <c r="D50" s="22"/>
      <c r="E50" s="88">
        <v>0</v>
      </c>
      <c r="F50" s="88">
        <v>0</v>
      </c>
    </row>
    <row r="51" spans="1:6" ht="14.5" x14ac:dyDescent="0.35">
      <c r="A51" t="s">
        <v>19</v>
      </c>
      <c r="B51" s="5"/>
      <c r="C51" s="5"/>
      <c r="D51" s="22"/>
      <c r="E51" s="88"/>
      <c r="F51" s="88"/>
    </row>
    <row r="52" spans="1:6" ht="14.5" x14ac:dyDescent="0.35">
      <c r="A52" t="s">
        <v>19</v>
      </c>
      <c r="B52" s="5" t="s">
        <v>169</v>
      </c>
      <c r="C52" s="5"/>
      <c r="D52" s="22"/>
      <c r="E52" s="88">
        <v>0</v>
      </c>
      <c r="F52" s="88">
        <v>0</v>
      </c>
    </row>
    <row r="53" spans="1:6" ht="18.75" customHeight="1" x14ac:dyDescent="0.35">
      <c r="A53" t="s">
        <v>19</v>
      </c>
      <c r="B53" s="5" t="s">
        <v>166</v>
      </c>
      <c r="C53" s="5"/>
      <c r="D53" s="22"/>
      <c r="E53" s="88">
        <v>0</v>
      </c>
      <c r="F53" s="88">
        <v>0</v>
      </c>
    </row>
    <row r="54" spans="1:6" ht="14.5" x14ac:dyDescent="0.35">
      <c r="A54" t="s">
        <v>19</v>
      </c>
      <c r="B54" s="5" t="s">
        <v>168</v>
      </c>
      <c r="C54" s="5"/>
      <c r="D54" s="22">
        <f>Notes!B89</f>
        <v>7</v>
      </c>
      <c r="E54" s="88">
        <f>'Input Sheet'!C386</f>
        <v>0</v>
      </c>
      <c r="F54" s="88">
        <f>'Input Sheet'!D386</f>
        <v>0</v>
      </c>
    </row>
    <row r="55" spans="1:6" ht="14.5" x14ac:dyDescent="0.35">
      <c r="A55" t="s">
        <v>19</v>
      </c>
      <c r="B55" s="5" t="s">
        <v>167</v>
      </c>
      <c r="C55" s="5"/>
      <c r="D55" s="22"/>
      <c r="E55" s="88">
        <v>0</v>
      </c>
      <c r="F55" s="88">
        <v>0</v>
      </c>
    </row>
    <row r="56" spans="1:6" ht="14.5" x14ac:dyDescent="0.35">
      <c r="A56" t="s">
        <v>19</v>
      </c>
      <c r="B56" s="5" t="s">
        <v>170</v>
      </c>
      <c r="C56" s="5"/>
      <c r="D56" s="22"/>
      <c r="E56" s="88">
        <v>0</v>
      </c>
      <c r="F56" s="88">
        <v>0</v>
      </c>
    </row>
    <row r="57" spans="1:6" ht="14.5" x14ac:dyDescent="0.35">
      <c r="A57" t="s">
        <v>19</v>
      </c>
      <c r="B57" s="5"/>
      <c r="C57" s="5"/>
      <c r="D57" s="22"/>
      <c r="E57" s="166"/>
      <c r="F57" s="166"/>
    </row>
    <row r="58" spans="1:6" ht="14.5" x14ac:dyDescent="0.35">
      <c r="A58" t="s">
        <v>19</v>
      </c>
      <c r="B58" s="5" t="s">
        <v>171</v>
      </c>
      <c r="C58" s="5"/>
      <c r="D58" s="22"/>
      <c r="E58" s="88">
        <f>SUM(E52:E57)</f>
        <v>0</v>
      </c>
      <c r="F58" s="88">
        <f>SUM(F52:F57)</f>
        <v>0</v>
      </c>
    </row>
    <row r="59" spans="1:6" ht="14.5" x14ac:dyDescent="0.35">
      <c r="A59" t="s">
        <v>19</v>
      </c>
      <c r="B59" s="5"/>
      <c r="C59" s="5"/>
      <c r="D59" s="22"/>
      <c r="E59" s="16"/>
      <c r="F59" s="16"/>
    </row>
    <row r="60" spans="1:6" ht="14.5" x14ac:dyDescent="0.35">
      <c r="A60" t="s">
        <v>19</v>
      </c>
      <c r="B60" s="5" t="s">
        <v>172</v>
      </c>
      <c r="C60" s="5"/>
      <c r="D60" s="22"/>
      <c r="E60" s="88">
        <v>0</v>
      </c>
      <c r="F60" s="88">
        <v>0</v>
      </c>
    </row>
    <row r="61" spans="1:6" ht="14.5" x14ac:dyDescent="0.35">
      <c r="A61" t="s">
        <v>19</v>
      </c>
      <c r="B61" s="5" t="s">
        <v>173</v>
      </c>
      <c r="C61" s="5"/>
      <c r="D61" s="22"/>
      <c r="E61" s="88">
        <v>0</v>
      </c>
      <c r="F61" s="88">
        <v>0</v>
      </c>
    </row>
    <row r="62" spans="1:6" ht="14.5" x14ac:dyDescent="0.35">
      <c r="A62" t="s">
        <v>19</v>
      </c>
      <c r="B62" s="5" t="s">
        <v>174</v>
      </c>
      <c r="C62" s="5"/>
      <c r="D62" s="22">
        <f>Notes!B98</f>
        <v>8</v>
      </c>
      <c r="E62" s="88">
        <f>'Input Sheet'!C396</f>
        <v>0</v>
      </c>
      <c r="F62" s="88">
        <f>'Input Sheet'!D396</f>
        <v>0</v>
      </c>
    </row>
    <row r="63" spans="1:6" ht="14.5" x14ac:dyDescent="0.35">
      <c r="A63" t="s">
        <v>19</v>
      </c>
      <c r="B63" s="5" t="s">
        <v>175</v>
      </c>
      <c r="C63" s="5"/>
      <c r="D63" s="22"/>
      <c r="E63" s="88">
        <v>0</v>
      </c>
      <c r="F63" s="88">
        <v>0</v>
      </c>
    </row>
    <row r="64" spans="1:6" ht="17.25" customHeight="1" x14ac:dyDescent="0.35">
      <c r="A64" t="s">
        <v>19</v>
      </c>
      <c r="B64" s="5"/>
      <c r="C64" s="5"/>
      <c r="D64" s="22"/>
      <c r="E64" s="166"/>
      <c r="F64" s="166"/>
    </row>
    <row r="65" spans="1:6" ht="14.5" x14ac:dyDescent="0.35">
      <c r="A65" t="s">
        <v>19</v>
      </c>
      <c r="B65" s="5" t="s">
        <v>176</v>
      </c>
      <c r="C65" s="5"/>
      <c r="D65" s="22"/>
      <c r="E65" s="88">
        <f>SUM(E60:E64)</f>
        <v>0</v>
      </c>
      <c r="F65" s="88">
        <f>SUM(F60:F64)</f>
        <v>0</v>
      </c>
    </row>
    <row r="66" spans="1:6" ht="14.5" x14ac:dyDescent="0.35">
      <c r="A66" t="s">
        <v>19</v>
      </c>
      <c r="B66" s="5"/>
      <c r="C66" s="5"/>
      <c r="D66" s="22"/>
      <c r="E66" s="16"/>
      <c r="F66" s="16"/>
    </row>
    <row r="67" spans="1:6" ht="14.5" x14ac:dyDescent="0.35">
      <c r="A67" t="s">
        <v>19</v>
      </c>
      <c r="B67" s="5" t="s">
        <v>177</v>
      </c>
      <c r="C67" s="5"/>
      <c r="D67" s="22"/>
      <c r="E67" s="119">
        <v>0</v>
      </c>
      <c r="F67" s="119">
        <v>0</v>
      </c>
    </row>
    <row r="68" spans="1:6" ht="14.5" x14ac:dyDescent="0.35">
      <c r="A68" t="s">
        <v>19</v>
      </c>
      <c r="B68" s="5"/>
      <c r="C68" s="5"/>
      <c r="D68" s="22"/>
      <c r="E68" s="88"/>
      <c r="F68" s="88"/>
    </row>
    <row r="69" spans="1:6" ht="14.5" x14ac:dyDescent="0.35">
      <c r="A69" t="s">
        <v>19</v>
      </c>
      <c r="B69" s="5" t="s">
        <v>178</v>
      </c>
      <c r="C69" s="5"/>
      <c r="D69" s="22"/>
      <c r="E69" s="89">
        <f>E50+E58-E65-E67</f>
        <v>0</v>
      </c>
      <c r="F69" s="89">
        <f>F50+F58-F65-F67</f>
        <v>0</v>
      </c>
    </row>
    <row r="70" spans="1:6" ht="14.5" x14ac:dyDescent="0.35">
      <c r="A70" t="s">
        <v>19</v>
      </c>
      <c r="B70" s="5"/>
      <c r="C70" s="5"/>
      <c r="D70" s="22"/>
      <c r="E70" s="88"/>
      <c r="F70" s="88"/>
    </row>
    <row r="71" spans="1:6" ht="14.5" x14ac:dyDescent="0.35">
      <c r="A71" t="s">
        <v>19</v>
      </c>
      <c r="B71" s="5" t="s">
        <v>179</v>
      </c>
      <c r="C71" s="5"/>
      <c r="D71" s="22"/>
      <c r="E71" s="88">
        <v>0</v>
      </c>
      <c r="F71" s="88">
        <v>0</v>
      </c>
    </row>
    <row r="72" spans="1:6" ht="14.5" x14ac:dyDescent="0.35">
      <c r="A72" t="s">
        <v>19</v>
      </c>
      <c r="B72" s="5" t="s">
        <v>180</v>
      </c>
      <c r="C72" s="5"/>
      <c r="D72" s="22"/>
      <c r="E72" s="88">
        <v>0</v>
      </c>
      <c r="F72" s="88">
        <v>0</v>
      </c>
    </row>
    <row r="73" spans="1:6" ht="14.5" x14ac:dyDescent="0.35">
      <c r="A73" t="s">
        <v>19</v>
      </c>
      <c r="B73" s="5"/>
      <c r="C73" s="5"/>
      <c r="D73" s="22"/>
      <c r="E73" s="88"/>
      <c r="F73" s="88"/>
    </row>
    <row r="74" spans="1:6" ht="14.5" x14ac:dyDescent="0.35">
      <c r="A74" t="s">
        <v>19</v>
      </c>
      <c r="B74" s="5" t="s">
        <v>181</v>
      </c>
      <c r="C74" s="5"/>
      <c r="D74" s="22"/>
      <c r="E74" s="89">
        <f>SUM(E71:E73)</f>
        <v>0</v>
      </c>
      <c r="F74" s="89">
        <f>SUM(F71:F73)</f>
        <v>0</v>
      </c>
    </row>
    <row r="75" spans="1:6" ht="15" customHeight="1" x14ac:dyDescent="0.35">
      <c r="A75" t="s">
        <v>19</v>
      </c>
      <c r="B75" s="5"/>
      <c r="C75" s="5"/>
      <c r="D75" s="22"/>
      <c r="E75" s="16"/>
      <c r="F75" s="16"/>
    </row>
    <row r="76" spans="1:6" ht="15" customHeight="1" x14ac:dyDescent="0.35">
      <c r="A76" t="s">
        <v>19</v>
      </c>
      <c r="B76" s="5"/>
      <c r="C76" s="5"/>
      <c r="D76" s="22"/>
      <c r="E76" s="16"/>
      <c r="F76" s="16"/>
    </row>
    <row r="77" spans="1:6" ht="14.5" x14ac:dyDescent="0.35">
      <c r="A77" t="s">
        <v>19</v>
      </c>
      <c r="B77" s="5"/>
      <c r="C77" s="5"/>
      <c r="D77" s="22"/>
      <c r="E77" s="16"/>
      <c r="F77" s="16"/>
    </row>
    <row r="78" spans="1:6" ht="14.5" x14ac:dyDescent="0.35">
      <c r="A78" t="s">
        <v>19</v>
      </c>
      <c r="B78" s="5"/>
      <c r="C78" s="5"/>
      <c r="D78" s="22"/>
      <c r="E78" s="16"/>
      <c r="F78" s="16"/>
    </row>
    <row r="79" spans="1:6" ht="14.5" x14ac:dyDescent="0.35">
      <c r="A79" t="s">
        <v>19</v>
      </c>
      <c r="B79" s="5"/>
      <c r="C79" s="5"/>
      <c r="D79" s="22"/>
      <c r="E79" s="16"/>
      <c r="F79" s="16"/>
    </row>
    <row r="80" spans="1:6" ht="14.5" x14ac:dyDescent="0.35">
      <c r="A80" t="s">
        <v>19</v>
      </c>
      <c r="B80" s="5"/>
      <c r="C80" s="5"/>
      <c r="D80" s="22"/>
      <c r="E80" s="16"/>
      <c r="F80" s="16"/>
    </row>
    <row r="81" spans="1:6" ht="14.5" x14ac:dyDescent="0.35">
      <c r="A81" t="s">
        <v>19</v>
      </c>
      <c r="B81" s="5"/>
      <c r="C81" s="5"/>
      <c r="D81" s="22"/>
      <c r="E81" s="16"/>
      <c r="F81" s="16"/>
    </row>
    <row r="82" spans="1:6" ht="14.5" x14ac:dyDescent="0.35">
      <c r="A82" t="s">
        <v>19</v>
      </c>
      <c r="B82" s="5"/>
      <c r="C82" s="5"/>
      <c r="D82" s="22"/>
      <c r="E82" s="16"/>
      <c r="F82" s="16"/>
    </row>
    <row r="83" spans="1:6" ht="14.5" x14ac:dyDescent="0.35">
      <c r="A83" t="s">
        <v>19</v>
      </c>
      <c r="B83" s="5"/>
      <c r="C83" s="5"/>
      <c r="D83" s="22"/>
      <c r="E83" s="16"/>
      <c r="F83" s="16"/>
    </row>
    <row r="84" spans="1:6" ht="14.5" x14ac:dyDescent="0.35">
      <c r="A84" t="s">
        <v>19</v>
      </c>
      <c r="B84" s="5"/>
      <c r="C84" s="5"/>
      <c r="D84" s="22"/>
      <c r="E84" s="16"/>
      <c r="F84" s="16"/>
    </row>
    <row r="85" spans="1:6" ht="18.5" x14ac:dyDescent="0.45">
      <c r="A85" t="s">
        <v>19</v>
      </c>
      <c r="B85" s="29" t="s">
        <v>183</v>
      </c>
      <c r="C85" s="29"/>
      <c r="D85" s="22"/>
      <c r="E85" s="21" t="str">
        <f>E9</f>
        <v>2019/20</v>
      </c>
      <c r="F85" s="21" t="str">
        <f>F9</f>
        <v>2018/19</v>
      </c>
    </row>
    <row r="86" spans="1:6" ht="14.5" x14ac:dyDescent="0.35">
      <c r="A86" t="s">
        <v>19</v>
      </c>
      <c r="B86" s="5"/>
      <c r="C86" s="5"/>
      <c r="D86" s="22"/>
      <c r="E86" s="21" t="str">
        <f>E10</f>
        <v>£</v>
      </c>
      <c r="F86" s="21" t="str">
        <f>F10</f>
        <v>£</v>
      </c>
    </row>
    <row r="87" spans="1:6" ht="14.5" x14ac:dyDescent="0.35">
      <c r="A87" t="s">
        <v>19</v>
      </c>
      <c r="B87" s="19" t="s">
        <v>184</v>
      </c>
      <c r="C87" s="19"/>
      <c r="D87" s="22"/>
      <c r="E87" s="90">
        <f>E34</f>
        <v>0</v>
      </c>
      <c r="F87" s="90">
        <f>F34</f>
        <v>0</v>
      </c>
    </row>
    <row r="88" spans="1:6" ht="27" customHeight="1" x14ac:dyDescent="0.35">
      <c r="A88" t="s">
        <v>19</v>
      </c>
      <c r="B88" s="10" t="s">
        <v>185</v>
      </c>
      <c r="C88" s="10"/>
      <c r="D88" s="22">
        <f>Notes!B108</f>
        <v>9</v>
      </c>
      <c r="E88" s="91">
        <f>Notes!F113</f>
        <v>0</v>
      </c>
      <c r="F88" s="91">
        <f>Notes!G113</f>
        <v>0</v>
      </c>
    </row>
    <row r="89" spans="1:6" ht="14.5" x14ac:dyDescent="0.35">
      <c r="A89" t="s">
        <v>19</v>
      </c>
      <c r="B89" s="5"/>
      <c r="C89" s="5"/>
      <c r="D89" s="22"/>
      <c r="E89" s="91"/>
      <c r="F89" s="91"/>
    </row>
    <row r="90" spans="1:6" ht="14.5" x14ac:dyDescent="0.35">
      <c r="A90" t="s">
        <v>19</v>
      </c>
      <c r="B90" s="5" t="s">
        <v>186</v>
      </c>
      <c r="C90" s="5"/>
      <c r="D90" s="22"/>
      <c r="E90" s="92">
        <f>SUM(E87:E89)</f>
        <v>0</v>
      </c>
      <c r="F90" s="92">
        <f>SUM(F87:F89)</f>
        <v>0</v>
      </c>
    </row>
    <row r="91" spans="1:6" ht="14.5" x14ac:dyDescent="0.35">
      <c r="A91" t="s">
        <v>19</v>
      </c>
      <c r="B91" s="5" t="s">
        <v>187</v>
      </c>
      <c r="C91" s="5"/>
      <c r="D91" s="22"/>
      <c r="E91" s="91">
        <v>0</v>
      </c>
      <c r="F91" s="91">
        <v>0</v>
      </c>
    </row>
    <row r="92" spans="1:6" ht="14.5" x14ac:dyDescent="0.35">
      <c r="A92" t="s">
        <v>19</v>
      </c>
      <c r="B92" s="5" t="s">
        <v>188</v>
      </c>
      <c r="C92" s="5"/>
      <c r="D92" s="22"/>
      <c r="E92" s="91">
        <v>0</v>
      </c>
      <c r="F92" s="91">
        <v>0</v>
      </c>
    </row>
    <row r="93" spans="1:6" ht="14.5" x14ac:dyDescent="0.35">
      <c r="A93" t="s">
        <v>19</v>
      </c>
      <c r="B93" s="5"/>
      <c r="C93" s="5"/>
      <c r="D93" s="22"/>
      <c r="E93" s="91"/>
      <c r="F93" s="91"/>
    </row>
    <row r="94" spans="1:6" ht="14.5" x14ac:dyDescent="0.35">
      <c r="A94" t="s">
        <v>19</v>
      </c>
      <c r="B94" s="5" t="s">
        <v>189</v>
      </c>
      <c r="C94" s="5"/>
      <c r="D94" s="22"/>
      <c r="E94" s="93">
        <f>SUM(E91:E93)</f>
        <v>0</v>
      </c>
      <c r="F94" s="93">
        <f>SUM(F91:F93)</f>
        <v>0</v>
      </c>
    </row>
    <row r="95" spans="1:6" ht="14.5" x14ac:dyDescent="0.35">
      <c r="A95" t="s">
        <v>19</v>
      </c>
      <c r="B95" s="5"/>
      <c r="C95" s="5"/>
      <c r="D95" s="22"/>
      <c r="E95" s="91"/>
      <c r="F95" s="91"/>
    </row>
    <row r="96" spans="1:6" ht="14.5" x14ac:dyDescent="0.35">
      <c r="A96" t="s">
        <v>19</v>
      </c>
      <c r="B96" s="5" t="s">
        <v>190</v>
      </c>
      <c r="C96" s="5"/>
      <c r="D96" s="22"/>
      <c r="E96" s="91">
        <v>0</v>
      </c>
      <c r="F96" s="91">
        <v>0</v>
      </c>
    </row>
    <row r="97" spans="1:6" ht="14.5" x14ac:dyDescent="0.35">
      <c r="A97" t="s">
        <v>19</v>
      </c>
      <c r="B97" s="5"/>
      <c r="C97" s="5"/>
      <c r="D97" s="22"/>
      <c r="E97" s="91"/>
      <c r="F97" s="91"/>
    </row>
    <row r="98" spans="1:6" ht="14.5" x14ac:dyDescent="0.35">
      <c r="A98" t="s">
        <v>19</v>
      </c>
      <c r="B98" s="5" t="s">
        <v>191</v>
      </c>
      <c r="C98" s="5"/>
      <c r="D98" s="22"/>
      <c r="E98" s="93">
        <v>0</v>
      </c>
      <c r="F98" s="93">
        <v>0</v>
      </c>
    </row>
    <row r="99" spans="1:6" ht="14.5" x14ac:dyDescent="0.35">
      <c r="A99" t="s">
        <v>19</v>
      </c>
      <c r="B99" s="5"/>
      <c r="C99" s="5"/>
      <c r="D99" s="22"/>
      <c r="E99" s="5"/>
      <c r="F99" s="5"/>
    </row>
    <row r="116" ht="19.5" customHeight="1" x14ac:dyDescent="0.3"/>
    <row r="117" ht="78.75" customHeight="1" x14ac:dyDescent="0.3"/>
    <row r="119" ht="111.75" customHeight="1" x14ac:dyDescent="0.3"/>
    <row r="125" ht="46.5" customHeight="1" x14ac:dyDescent="0.3"/>
    <row r="129" spans="2:2" ht="14.5" x14ac:dyDescent="0.35">
      <c r="B129" s="52" t="s">
        <v>1</v>
      </c>
    </row>
    <row r="152" ht="47.25" customHeight="1" x14ac:dyDescent="0.3"/>
    <row r="157" ht="38.25" customHeight="1" x14ac:dyDescent="0.3"/>
    <row r="162" ht="43.5" customHeight="1" x14ac:dyDescent="0.3"/>
    <row r="168" ht="34.5" customHeight="1" x14ac:dyDescent="0.3"/>
    <row r="174" ht="51" customHeight="1" x14ac:dyDescent="0.3"/>
    <row r="179" ht="32.25" customHeight="1" x14ac:dyDescent="0.3"/>
    <row r="235" ht="47.25" customHeight="1" x14ac:dyDescent="0.3"/>
  </sheetData>
  <autoFilter ref="A1:H99"/>
  <mergeCells count="1">
    <mergeCell ref="B2:F2"/>
  </mergeCells>
  <phoneticPr fontId="5" type="noConversion"/>
  <pageMargins left="0.74803149606299213" right="0" top="0.19685039370078741" bottom="0.78740157480314965" header="0.51181102362204722" footer="0.51181102362204722"/>
  <pageSetup paperSize="9" orientation="portrait" r:id="rId1"/>
  <headerFooter alignWithMargins="0">
    <oddFooter>&amp;R&amp;"Calibri,Bold"&amp;12&amp;P</oddFooter>
  </headerFooter>
  <rowBreaks count="2" manualBreakCount="2">
    <brk id="45" min="1" max="5" man="1"/>
    <brk id="83"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35"/>
  <sheetViews>
    <sheetView zoomScaleNormal="100" workbookViewId="0">
      <selection activeCell="C7" sqref="C7:L7"/>
    </sheetView>
  </sheetViews>
  <sheetFormatPr defaultRowHeight="13" x14ac:dyDescent="0.3"/>
  <cols>
    <col min="1" max="1" width="3.69921875" customWidth="1"/>
    <col min="2" max="2" width="4" customWidth="1"/>
    <col min="12" max="12" width="10" customWidth="1"/>
  </cols>
  <sheetData>
    <row r="1" spans="1:12" ht="18.75" customHeight="1" x14ac:dyDescent="0.45">
      <c r="A1" s="84"/>
      <c r="B1" s="260" t="str">
        <f>'Primary Stat'!B2</f>
        <v>ABC Joint Committee</v>
      </c>
      <c r="C1" s="217"/>
      <c r="D1" s="217"/>
      <c r="E1" s="217"/>
      <c r="F1" s="217"/>
      <c r="G1" s="217"/>
      <c r="H1" s="217"/>
      <c r="I1" s="217"/>
      <c r="J1" s="217"/>
      <c r="K1" s="217"/>
      <c r="L1" s="217"/>
    </row>
    <row r="2" spans="1:12" ht="18.75" customHeight="1" thickBot="1" x14ac:dyDescent="0.5">
      <c r="B2" s="49" t="s">
        <v>126</v>
      </c>
      <c r="C2" s="40"/>
      <c r="D2" s="40"/>
      <c r="E2" s="40"/>
      <c r="F2" s="40"/>
      <c r="G2" s="40"/>
      <c r="H2" s="40"/>
      <c r="I2" s="40"/>
      <c r="J2" s="40"/>
      <c r="K2" s="40"/>
      <c r="L2" s="47" t="str">
        <f>'Primary Stat'!F3</f>
        <v>For the year ended 31st March 2020</v>
      </c>
    </row>
    <row r="3" spans="1:12" ht="10" customHeight="1" thickTop="1" x14ac:dyDescent="0.3"/>
    <row r="4" spans="1:12" ht="15.5" x14ac:dyDescent="0.35">
      <c r="B4" s="4">
        <v>1</v>
      </c>
      <c r="C4" s="4" t="s">
        <v>216</v>
      </c>
    </row>
    <row r="5" spans="1:12" ht="10" customHeight="1" x14ac:dyDescent="0.3"/>
    <row r="6" spans="1:12" ht="14.5" x14ac:dyDescent="0.35">
      <c r="C6" s="12" t="s">
        <v>217</v>
      </c>
    </row>
    <row r="7" spans="1:12" ht="114.75" customHeight="1" x14ac:dyDescent="0.3">
      <c r="C7" s="219" t="str">
        <f>CONCATENATE("The Financial Statements summarise the Joint Committee’s transactions for the"," ",'Input Sheet'!C35," ","financial year and its position at the end of"," ",'Input Sheet'!C25,"."," ","The Joint Committee is required to prepare annual Financial Statements in a form directed by the Department for Communities in accordance with regulations 9"," ","and"," ","10 in the Local Government"," ","(Accounts and Audit) Regulations (Northern Ireland) 2015 in accordance with proper accounting practices."," ","These practices primarily comprise the Code of Practice on Local Authority Accounting in the United Kingdom"," ",'Input Sheet'!C35," ","and the Service Reporting Code of Practice"," ",'Input Sheet'!C35," ","supported by International Financial Reporting Standards (IFRS).")</f>
        <v>The Financial Statements summarise the Joint Committee’s transactions for the 2019/20 financial year and its position at the end of 31st March 2020. The Joint Committee is required to prepare annual Financial Statements in a form directed by the Department for Communities in accordance with regulations 9 and 10 in the Local Government (Accounts and Audit) Regulations (Northern Ireland) 2015 in accordance with proper accounting practices. These practices primarily comprise the Code of Practice on Local Authority Accounting in the United Kingdom 2019/20 and the Service Reporting Code of Practice 2019/20 supported by International Financial Reporting Standards (IFRS).</v>
      </c>
      <c r="D7" s="220"/>
      <c r="E7" s="220"/>
      <c r="F7" s="220"/>
      <c r="G7" s="220"/>
      <c r="H7" s="220"/>
      <c r="I7" s="220"/>
      <c r="J7" s="220"/>
      <c r="K7" s="220"/>
      <c r="L7" s="220"/>
    </row>
    <row r="8" spans="1:12" ht="10" customHeight="1" x14ac:dyDescent="0.3"/>
    <row r="9" spans="1:12" ht="14.5" x14ac:dyDescent="0.35">
      <c r="C9" s="261" t="s">
        <v>219</v>
      </c>
      <c r="D9" s="262"/>
      <c r="E9" s="262"/>
      <c r="F9" s="262"/>
      <c r="G9" s="262"/>
      <c r="H9" s="262"/>
      <c r="I9" s="262"/>
      <c r="J9" s="262"/>
      <c r="K9" s="262"/>
      <c r="L9" s="262"/>
    </row>
    <row r="10" spans="1:12" ht="93" customHeight="1" x14ac:dyDescent="0.3">
      <c r="C10" s="226" t="s">
        <v>218</v>
      </c>
      <c r="D10" s="227"/>
      <c r="E10" s="227"/>
      <c r="F10" s="227"/>
      <c r="G10" s="227"/>
      <c r="H10" s="227"/>
      <c r="I10" s="227"/>
      <c r="J10" s="227"/>
      <c r="K10" s="227"/>
      <c r="L10" s="227"/>
    </row>
    <row r="16" spans="1:12" ht="12.75" customHeight="1" x14ac:dyDescent="0.3"/>
    <row r="20" ht="23.25" customHeight="1" x14ac:dyDescent="0.3"/>
    <row r="40" ht="62.25" customHeight="1" x14ac:dyDescent="0.3"/>
    <row r="42" ht="115.5" customHeight="1" x14ac:dyDescent="0.3"/>
    <row r="48" ht="36" customHeight="1" x14ac:dyDescent="0.3"/>
    <row r="58" ht="75.75" customHeight="1" x14ac:dyDescent="0.3"/>
    <row r="87" spans="4:4" x14ac:dyDescent="0.3">
      <c r="D87">
        <f>Notes!B108</f>
        <v>9</v>
      </c>
    </row>
    <row r="115" spans="2:2" ht="19.5" customHeight="1" x14ac:dyDescent="0.3"/>
    <row r="116" spans="2:2" ht="78.75" customHeight="1" x14ac:dyDescent="0.3"/>
    <row r="118" spans="2:2" ht="111.75" customHeight="1" x14ac:dyDescent="0.3"/>
    <row r="124" spans="2:2" ht="46.5" customHeight="1" x14ac:dyDescent="0.3"/>
    <row r="128" spans="2:2" ht="14.5" x14ac:dyDescent="0.35">
      <c r="B128" s="52" t="s">
        <v>1</v>
      </c>
    </row>
    <row r="151" ht="38.25" customHeight="1" x14ac:dyDescent="0.3"/>
    <row r="152" ht="47.25" customHeight="1" x14ac:dyDescent="0.3"/>
    <row r="162" ht="43.5" customHeight="1" x14ac:dyDescent="0.3"/>
    <row r="167" ht="34.5" customHeight="1" x14ac:dyDescent="0.3"/>
    <row r="173" ht="32.25" customHeight="1" x14ac:dyDescent="0.3"/>
    <row r="174" ht="51" customHeight="1" x14ac:dyDescent="0.3"/>
    <row r="179" ht="44.25" customHeight="1" x14ac:dyDescent="0.3"/>
    <row r="235" ht="47.25" customHeight="1" x14ac:dyDescent="0.3"/>
  </sheetData>
  <mergeCells count="4">
    <mergeCell ref="C10:L10"/>
    <mergeCell ref="C9:L9"/>
    <mergeCell ref="C7:L7"/>
    <mergeCell ref="B1:L1"/>
  </mergeCells>
  <phoneticPr fontId="5" type="noConversion"/>
  <pageMargins left="0.74803149606299213" right="0" top="0.19685039370078741" bottom="0.78740157480314965" header="0.51181102362204722" footer="0.51181102362204722"/>
  <pageSetup paperSize="9" orientation="portrait" r:id="rId1"/>
  <headerFooter alignWithMargins="0">
    <oddFooter>&amp;R&amp;"Calibri,Bold"&amp;12&amp;P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247"/>
  <sheetViews>
    <sheetView zoomScaleNormal="100" workbookViewId="0">
      <selection activeCell="G53" sqref="G53"/>
    </sheetView>
  </sheetViews>
  <sheetFormatPr defaultColWidth="9.09765625" defaultRowHeight="14.5" x14ac:dyDescent="0.35"/>
  <cols>
    <col min="1" max="1" width="11.8984375" style="5" bestFit="1" customWidth="1"/>
    <col min="2" max="2" width="4" style="5" customWidth="1"/>
    <col min="3" max="3" width="25.59765625" style="5" customWidth="1"/>
    <col min="4" max="4" width="9.59765625" style="5" customWidth="1"/>
    <col min="5" max="5" width="10.59765625" style="5" customWidth="1"/>
    <col min="6" max="6" width="8.296875" style="5" customWidth="1"/>
    <col min="7" max="7" width="8.69921875" style="5" customWidth="1"/>
    <col min="8" max="8" width="9.59765625" style="5" customWidth="1"/>
    <col min="9" max="9" width="9.09765625" style="5"/>
    <col min="10" max="10" width="10.09765625" style="5" customWidth="1"/>
    <col min="11" max="11" width="8.69921875" style="5" customWidth="1"/>
    <col min="12" max="12" width="9" style="5" customWidth="1"/>
    <col min="13" max="13" width="9.69921875" style="5" customWidth="1"/>
    <col min="14" max="14" width="7.69921875" style="5" customWidth="1"/>
    <col min="15" max="15" width="7.59765625" style="5" customWidth="1"/>
    <col min="16" max="16" width="8" style="5" hidden="1" customWidth="1"/>
    <col min="17" max="17" width="7.09765625" style="5" hidden="1" customWidth="1"/>
    <col min="18" max="18" width="8.09765625" style="5" customWidth="1"/>
    <col min="19" max="19" width="9.09765625" style="5"/>
    <col min="20" max="20" width="10.59765625" style="5" bestFit="1" customWidth="1"/>
    <col min="21" max="16384" width="9.09765625" style="5"/>
  </cols>
  <sheetData>
    <row r="1" spans="1:20" x14ac:dyDescent="0.35">
      <c r="A1" s="5" t="s">
        <v>19</v>
      </c>
      <c r="D1" s="5" t="str">
        <f>IF(D29+D59=0,"HIDE","LEAVE")</f>
        <v>HIDE</v>
      </c>
      <c r="E1" s="5" t="str">
        <f t="shared" ref="E1:Q1" si="0">IF(E29+E59=0,"HIDE","LEAVE")</f>
        <v>HIDE</v>
      </c>
      <c r="F1" s="5" t="str">
        <f t="shared" si="0"/>
        <v>HIDE</v>
      </c>
      <c r="G1" s="5" t="str">
        <f t="shared" si="0"/>
        <v>HIDE</v>
      </c>
      <c r="H1" s="5" t="str">
        <f t="shared" si="0"/>
        <v>HIDE</v>
      </c>
      <c r="I1" s="5" t="str">
        <f t="shared" si="0"/>
        <v>HIDE</v>
      </c>
      <c r="J1" s="5" t="str">
        <f t="shared" si="0"/>
        <v>HIDE</v>
      </c>
      <c r="K1" s="5" t="str">
        <f t="shared" si="0"/>
        <v>HIDE</v>
      </c>
      <c r="L1" s="5" t="str">
        <f t="shared" si="0"/>
        <v>HIDE</v>
      </c>
      <c r="M1" s="5" t="str">
        <f t="shared" si="0"/>
        <v>HIDE</v>
      </c>
      <c r="N1" s="5" t="str">
        <f t="shared" si="0"/>
        <v>HIDE</v>
      </c>
      <c r="O1" s="5" t="str">
        <f t="shared" si="0"/>
        <v>HIDE</v>
      </c>
      <c r="P1" s="5" t="str">
        <f t="shared" si="0"/>
        <v>HIDE</v>
      </c>
      <c r="Q1" s="5" t="str">
        <f t="shared" si="0"/>
        <v>HIDE</v>
      </c>
    </row>
    <row r="2" spans="1:20" ht="18.75" customHeight="1" x14ac:dyDescent="0.45">
      <c r="A2" s="5" t="s">
        <v>19</v>
      </c>
      <c r="B2" s="260" t="str">
        <f>Note1!B1</f>
        <v>ABC Joint Committee</v>
      </c>
      <c r="C2" s="217"/>
      <c r="D2" s="1"/>
      <c r="E2" s="1"/>
      <c r="F2" s="1"/>
      <c r="G2" s="1"/>
      <c r="H2" s="1"/>
      <c r="I2" s="1"/>
      <c r="J2" s="1"/>
      <c r="K2" s="1"/>
      <c r="L2" s="1"/>
      <c r="M2" s="1"/>
      <c r="N2" s="1"/>
      <c r="O2" s="1"/>
      <c r="P2" s="1"/>
      <c r="Q2" s="1"/>
      <c r="R2" s="1"/>
    </row>
    <row r="3" spans="1:20" ht="18.75" customHeight="1" thickBot="1" x14ac:dyDescent="0.5">
      <c r="A3" s="5" t="s">
        <v>19</v>
      </c>
      <c r="B3" s="49" t="s">
        <v>126</v>
      </c>
      <c r="C3" s="40"/>
      <c r="D3" s="40"/>
      <c r="E3" s="40"/>
      <c r="F3" s="40"/>
      <c r="G3" s="40"/>
      <c r="H3" s="40"/>
      <c r="I3" s="40"/>
      <c r="J3" s="40"/>
      <c r="K3" s="40"/>
      <c r="L3" s="40"/>
      <c r="M3" s="40"/>
      <c r="N3" s="40"/>
      <c r="O3" s="40"/>
      <c r="P3" s="40"/>
      <c r="Q3" s="40"/>
      <c r="R3" s="47" t="str">
        <f>Note1!L2</f>
        <v>For the year ended 31st March 2020</v>
      </c>
    </row>
    <row r="4" spans="1:20" ht="15" thickTop="1" x14ac:dyDescent="0.35">
      <c r="A4" s="5" t="s">
        <v>19</v>
      </c>
    </row>
    <row r="5" spans="1:20" x14ac:dyDescent="0.35">
      <c r="A5" s="5" t="s">
        <v>19</v>
      </c>
    </row>
    <row r="6" spans="1:20" x14ac:dyDescent="0.35">
      <c r="A6" s="5" t="s">
        <v>19</v>
      </c>
      <c r="B6" s="12" t="s">
        <v>46</v>
      </c>
      <c r="C6" s="12" t="s">
        <v>47</v>
      </c>
    </row>
    <row r="7" spans="1:20" s="10" customFormat="1" ht="59.25" customHeight="1" x14ac:dyDescent="0.35">
      <c r="A7" s="5" t="s">
        <v>19</v>
      </c>
      <c r="C7" s="161"/>
      <c r="D7" s="156" t="str">
        <f>'Input Sheet'!B38</f>
        <v>Segment 1</v>
      </c>
      <c r="E7" s="156" t="str">
        <f>'Input Sheet'!B39</f>
        <v>Segment 2</v>
      </c>
      <c r="F7" s="156" t="str">
        <f>'Input Sheet'!B40</f>
        <v>Segment 2</v>
      </c>
      <c r="G7" s="156" t="str">
        <f>'Input Sheet'!B41</f>
        <v>Segment 3</v>
      </c>
      <c r="H7" s="156" t="str">
        <f>'Input Sheet'!B42</f>
        <v>Segment 5</v>
      </c>
      <c r="I7" s="156" t="str">
        <f>'Input Sheet'!B43</f>
        <v>Segment 6</v>
      </c>
      <c r="J7" s="156" t="str">
        <f>'Input Sheet'!B44</f>
        <v>Segment 7</v>
      </c>
      <c r="K7" s="156" t="str">
        <f>'Input Sheet'!B45</f>
        <v>Segment 8</v>
      </c>
      <c r="L7" s="159" t="str">
        <f>'Input Sheet'!B46</f>
        <v>Segment 9</v>
      </c>
      <c r="M7" s="159" t="str">
        <f>'Input Sheet'!B47</f>
        <v>Segment 10</v>
      </c>
      <c r="N7" s="156" t="str">
        <f>'Input Sheet'!B48</f>
        <v>Segment 11</v>
      </c>
      <c r="O7" s="156" t="str">
        <f>'Input Sheet'!B49</f>
        <v>Segment 12</v>
      </c>
      <c r="P7" s="156" t="str">
        <f>'Input Sheet'!B50</f>
        <v>Segment 13</v>
      </c>
      <c r="Q7" s="156" t="str">
        <f>'Input Sheet'!B51</f>
        <v>Segment 14</v>
      </c>
      <c r="R7" s="156" t="s">
        <v>292</v>
      </c>
    </row>
    <row r="8" spans="1:20" s="10" customFormat="1" x14ac:dyDescent="0.35">
      <c r="A8" s="5" t="s">
        <v>19</v>
      </c>
      <c r="C8" s="161"/>
      <c r="D8" s="157" t="s">
        <v>152</v>
      </c>
      <c r="E8" s="157" t="s">
        <v>152</v>
      </c>
      <c r="F8" s="157" t="s">
        <v>152</v>
      </c>
      <c r="G8" s="157" t="s">
        <v>152</v>
      </c>
      <c r="H8" s="157" t="s">
        <v>152</v>
      </c>
      <c r="I8" s="157" t="s">
        <v>152</v>
      </c>
      <c r="J8" s="157" t="s">
        <v>152</v>
      </c>
      <c r="K8" s="157" t="s">
        <v>152</v>
      </c>
      <c r="L8" s="157" t="s">
        <v>152</v>
      </c>
      <c r="M8" s="157" t="s">
        <v>152</v>
      </c>
      <c r="N8" s="157" t="s">
        <v>152</v>
      </c>
      <c r="O8" s="157" t="s">
        <v>152</v>
      </c>
      <c r="P8" s="157" t="s">
        <v>152</v>
      </c>
      <c r="Q8" s="157" t="s">
        <v>152</v>
      </c>
      <c r="R8" s="157" t="s">
        <v>152</v>
      </c>
    </row>
    <row r="9" spans="1:20" x14ac:dyDescent="0.35">
      <c r="A9" s="5" t="str">
        <f>IF(R9=0,"Do Not Print","Print")</f>
        <v>Do Not Print</v>
      </c>
      <c r="C9" s="155" t="str">
        <f>'Input Sheet'!B36</f>
        <v>Income from Participating Councils</v>
      </c>
      <c r="D9" s="151">
        <f>'Input Sheet'!C38</f>
        <v>0</v>
      </c>
      <c r="E9" s="151">
        <f>'Input Sheet'!C39</f>
        <v>0</v>
      </c>
      <c r="F9" s="151">
        <f>'Input Sheet'!C40</f>
        <v>0</v>
      </c>
      <c r="G9" s="151">
        <f>'Input Sheet'!C41</f>
        <v>0</v>
      </c>
      <c r="H9" s="152">
        <f>'Input Sheet'!C42</f>
        <v>0</v>
      </c>
      <c r="I9" s="151">
        <f>'Input Sheet'!C43</f>
        <v>0</v>
      </c>
      <c r="J9" s="151">
        <f>'Input Sheet'!C44</f>
        <v>0</v>
      </c>
      <c r="K9" s="151">
        <f>'Input Sheet'!C45</f>
        <v>0</v>
      </c>
      <c r="L9" s="151">
        <f>'Input Sheet'!C46</f>
        <v>0</v>
      </c>
      <c r="M9" s="151">
        <f>'Input Sheet'!C47</f>
        <v>0</v>
      </c>
      <c r="N9" s="151">
        <f>'Input Sheet'!C48</f>
        <v>0</v>
      </c>
      <c r="O9" s="151">
        <f>'Input Sheet'!C49</f>
        <v>0</v>
      </c>
      <c r="P9" s="151">
        <f>'Input Sheet'!C50</f>
        <v>0</v>
      </c>
      <c r="Q9" s="151">
        <f>'Input Sheet'!C51</f>
        <v>0</v>
      </c>
      <c r="R9" s="152">
        <f>SUM(D9:Q9)</f>
        <v>0</v>
      </c>
    </row>
    <row r="10" spans="1:20" x14ac:dyDescent="0.35">
      <c r="A10" s="5" t="str">
        <f>IF(R10=0,"Do Not Print","Print")</f>
        <v>Do Not Print</v>
      </c>
      <c r="C10" s="155" t="s">
        <v>213</v>
      </c>
      <c r="D10" s="152">
        <f t="shared" ref="D10:Q10" si="1">D29-D9</f>
        <v>0</v>
      </c>
      <c r="E10" s="152">
        <f t="shared" si="1"/>
        <v>0</v>
      </c>
      <c r="F10" s="152">
        <f t="shared" si="1"/>
        <v>0</v>
      </c>
      <c r="G10" s="152">
        <f t="shared" si="1"/>
        <v>0</v>
      </c>
      <c r="H10" s="152">
        <f t="shared" si="1"/>
        <v>0</v>
      </c>
      <c r="I10" s="152">
        <f t="shared" si="1"/>
        <v>0</v>
      </c>
      <c r="J10" s="152">
        <f t="shared" si="1"/>
        <v>0</v>
      </c>
      <c r="K10" s="152">
        <f t="shared" si="1"/>
        <v>0</v>
      </c>
      <c r="L10" s="152">
        <f t="shared" si="1"/>
        <v>0</v>
      </c>
      <c r="M10" s="152">
        <f t="shared" si="1"/>
        <v>0</v>
      </c>
      <c r="N10" s="152">
        <f t="shared" si="1"/>
        <v>0</v>
      </c>
      <c r="O10" s="152">
        <f>O29-O9</f>
        <v>0</v>
      </c>
      <c r="P10" s="152">
        <f>P29-P9</f>
        <v>0</v>
      </c>
      <c r="Q10" s="152">
        <f t="shared" si="1"/>
        <v>0</v>
      </c>
      <c r="R10" s="152">
        <f>R12-R9</f>
        <v>0</v>
      </c>
    </row>
    <row r="11" spans="1:20" x14ac:dyDescent="0.35">
      <c r="A11" s="5" t="s">
        <v>19</v>
      </c>
      <c r="C11" s="155"/>
      <c r="D11" s="151"/>
      <c r="E11" s="151"/>
      <c r="F11" s="151"/>
      <c r="G11" s="151"/>
      <c r="H11" s="151"/>
      <c r="I11" s="151"/>
      <c r="J11" s="151"/>
      <c r="K11" s="151"/>
      <c r="L11" s="151"/>
      <c r="M11" s="151"/>
      <c r="N11" s="151"/>
      <c r="O11" s="151"/>
      <c r="P11" s="151"/>
      <c r="Q11" s="151"/>
      <c r="R11" s="152"/>
    </row>
    <row r="12" spans="1:20" x14ac:dyDescent="0.35">
      <c r="A12" s="5" t="str">
        <f>IF(R12=0,"Do Not Print","Print")</f>
        <v>Do Not Print</v>
      </c>
      <c r="C12" s="160" t="s">
        <v>157</v>
      </c>
      <c r="D12" s="158">
        <f>SUM(D9:D11)</f>
        <v>0</v>
      </c>
      <c r="E12" s="158">
        <f>SUM(E9:E11)</f>
        <v>0</v>
      </c>
      <c r="F12" s="158">
        <f t="shared" ref="F12:K12" si="2">SUM(F9:F11)</f>
        <v>0</v>
      </c>
      <c r="G12" s="158">
        <f t="shared" si="2"/>
        <v>0</v>
      </c>
      <c r="H12" s="158">
        <f t="shared" si="2"/>
        <v>0</v>
      </c>
      <c r="I12" s="158">
        <f t="shared" si="2"/>
        <v>0</v>
      </c>
      <c r="J12" s="158">
        <f t="shared" si="2"/>
        <v>0</v>
      </c>
      <c r="K12" s="158">
        <f t="shared" si="2"/>
        <v>0</v>
      </c>
      <c r="L12" s="158">
        <f t="shared" ref="L12:Q12" si="3">SUM(L9:L11)</f>
        <v>0</v>
      </c>
      <c r="M12" s="158">
        <f t="shared" si="3"/>
        <v>0</v>
      </c>
      <c r="N12" s="158">
        <f t="shared" si="3"/>
        <v>0</v>
      </c>
      <c r="O12" s="158">
        <f t="shared" si="3"/>
        <v>0</v>
      </c>
      <c r="P12" s="158">
        <f t="shared" si="3"/>
        <v>0</v>
      </c>
      <c r="Q12" s="158">
        <f t="shared" si="3"/>
        <v>0</v>
      </c>
      <c r="R12" s="158">
        <f>R29</f>
        <v>0</v>
      </c>
      <c r="T12" s="81"/>
    </row>
    <row r="13" spans="1:20" x14ac:dyDescent="0.35">
      <c r="A13" s="5" t="s">
        <v>19</v>
      </c>
      <c r="C13" s="155"/>
      <c r="D13" s="152"/>
      <c r="E13" s="152"/>
      <c r="F13" s="152"/>
      <c r="G13" s="152"/>
      <c r="H13" s="155"/>
      <c r="I13" s="152"/>
      <c r="J13" s="152"/>
      <c r="K13" s="152"/>
      <c r="L13" s="152"/>
      <c r="M13" s="152"/>
      <c r="N13" s="152"/>
      <c r="O13" s="152"/>
      <c r="P13" s="152"/>
      <c r="Q13" s="152"/>
      <c r="R13" s="152"/>
    </row>
    <row r="14" spans="1:20" x14ac:dyDescent="0.35">
      <c r="A14" s="5" t="s">
        <v>19</v>
      </c>
      <c r="C14" s="155"/>
      <c r="D14" s="152"/>
      <c r="E14" s="152"/>
      <c r="F14" s="152"/>
      <c r="G14" s="152"/>
      <c r="H14" s="152"/>
      <c r="I14" s="152"/>
      <c r="J14" s="152"/>
      <c r="K14" s="152"/>
      <c r="L14" s="152"/>
      <c r="M14" s="152"/>
      <c r="N14" s="152"/>
      <c r="O14" s="152"/>
      <c r="P14" s="152"/>
      <c r="Q14" s="152"/>
      <c r="R14" s="152"/>
    </row>
    <row r="15" spans="1:20" x14ac:dyDescent="0.35">
      <c r="A15" s="5" t="str">
        <f t="shared" ref="A15:A27" si="4">IF(R15=0,"Do Not Print","Print")</f>
        <v>Do Not Print</v>
      </c>
      <c r="C15" s="155" t="str">
        <f>'Input Sheet'!B56</f>
        <v>Financial Assistance to Beneficiaries</v>
      </c>
      <c r="D15" s="151">
        <f>'Input Sheet'!$C$60</f>
        <v>0</v>
      </c>
      <c r="E15" s="151">
        <f>'Input Sheet'!$C$61</f>
        <v>0</v>
      </c>
      <c r="F15" s="151">
        <f>'Input Sheet'!$C$62</f>
        <v>0</v>
      </c>
      <c r="G15" s="151">
        <f>'Input Sheet'!$C$63</f>
        <v>0</v>
      </c>
      <c r="H15" s="151">
        <f>'Input Sheet'!$C$64</f>
        <v>0</v>
      </c>
      <c r="I15" s="151">
        <f>'Input Sheet'!$C$65</f>
        <v>0</v>
      </c>
      <c r="J15" s="151">
        <f>'Input Sheet'!$C$66</f>
        <v>0</v>
      </c>
      <c r="K15" s="151">
        <f>'Input Sheet'!$C$67</f>
        <v>0</v>
      </c>
      <c r="L15" s="151">
        <f>'Input Sheet'!$C$68</f>
        <v>0</v>
      </c>
      <c r="M15" s="151">
        <f>'Input Sheet'!$C$69</f>
        <v>0</v>
      </c>
      <c r="N15" s="151">
        <f>'Input Sheet'!$C$70</f>
        <v>0</v>
      </c>
      <c r="O15" s="151">
        <f>'Input Sheet'!$C$71</f>
        <v>0</v>
      </c>
      <c r="P15" s="151">
        <f>'Input Sheet'!$C$72</f>
        <v>0</v>
      </c>
      <c r="Q15" s="151">
        <f>'Input Sheet'!$C$73</f>
        <v>0</v>
      </c>
      <c r="R15" s="152">
        <f t="shared" ref="R15:R27" si="5">SUM(D15:Q15)</f>
        <v>0</v>
      </c>
    </row>
    <row r="16" spans="1:20" x14ac:dyDescent="0.35">
      <c r="A16" s="5" t="str">
        <f t="shared" si="4"/>
        <v>Do Not Print</v>
      </c>
      <c r="C16" s="155" t="str">
        <f>'Input Sheet'!B85</f>
        <v>Staff Costs</v>
      </c>
      <c r="D16" s="151">
        <f>'Input Sheet'!$C$95</f>
        <v>0</v>
      </c>
      <c r="E16" s="151">
        <f>'Input Sheet'!$C$96</f>
        <v>0</v>
      </c>
      <c r="F16" s="151">
        <f>'Input Sheet'!$C$97</f>
        <v>0</v>
      </c>
      <c r="G16" s="151">
        <f>'Input Sheet'!$C$98</f>
        <v>0</v>
      </c>
      <c r="H16" s="152">
        <f>'Input Sheet'!$C$99</f>
        <v>0</v>
      </c>
      <c r="I16" s="151">
        <f>'Input Sheet'!$C$100</f>
        <v>0</v>
      </c>
      <c r="J16" s="151">
        <f>'Input Sheet'!$C$101</f>
        <v>0</v>
      </c>
      <c r="K16" s="151">
        <f>'Input Sheet'!$C$102</f>
        <v>0</v>
      </c>
      <c r="L16" s="151">
        <f>'Input Sheet'!$C$103</f>
        <v>0</v>
      </c>
      <c r="M16" s="151">
        <f>'Input Sheet'!$C$104</f>
        <v>0</v>
      </c>
      <c r="N16" s="151">
        <f>'Input Sheet'!$C$105</f>
        <v>0</v>
      </c>
      <c r="O16" s="151">
        <f>'Input Sheet'!$C$106</f>
        <v>0</v>
      </c>
      <c r="P16" s="151">
        <f>'Input Sheet'!$C$107</f>
        <v>0</v>
      </c>
      <c r="Q16" s="151">
        <f>'Input Sheet'!$C$108</f>
        <v>0</v>
      </c>
      <c r="R16" s="152">
        <f t="shared" si="5"/>
        <v>0</v>
      </c>
    </row>
    <row r="17" spans="1:18" x14ac:dyDescent="0.35">
      <c r="A17" s="5" t="str">
        <f t="shared" si="4"/>
        <v>Do Not Print</v>
      </c>
      <c r="C17" s="155" t="str">
        <f>'Input Sheet'!B116</f>
        <v>Employment Expenses</v>
      </c>
      <c r="D17" s="151">
        <f>'Input Sheet'!$C$120</f>
        <v>0</v>
      </c>
      <c r="E17" s="151">
        <f>'Input Sheet'!$C$121</f>
        <v>0</v>
      </c>
      <c r="F17" s="151">
        <f>'Input Sheet'!$C$122</f>
        <v>0</v>
      </c>
      <c r="G17" s="151">
        <f>'Input Sheet'!$C$123</f>
        <v>0</v>
      </c>
      <c r="H17" s="152">
        <f>'Input Sheet'!$C$124</f>
        <v>0</v>
      </c>
      <c r="I17" s="151">
        <f>'Input Sheet'!$C$125</f>
        <v>0</v>
      </c>
      <c r="J17" s="151">
        <f>'Input Sheet'!$C$126</f>
        <v>0</v>
      </c>
      <c r="K17" s="151">
        <f>'Input Sheet'!$C$127</f>
        <v>0</v>
      </c>
      <c r="L17" s="151">
        <f>'Input Sheet'!$C$128</f>
        <v>0</v>
      </c>
      <c r="M17" s="151">
        <f>'Input Sheet'!$C$129</f>
        <v>0</v>
      </c>
      <c r="N17" s="151">
        <f>'Input Sheet'!$C$130</f>
        <v>0</v>
      </c>
      <c r="O17" s="151">
        <f>'Input Sheet'!$C$131</f>
        <v>0</v>
      </c>
      <c r="P17" s="151">
        <f>'Input Sheet'!$C$132</f>
        <v>0</v>
      </c>
      <c r="Q17" s="151">
        <f>'Input Sheet'!$C$133</f>
        <v>0</v>
      </c>
      <c r="R17" s="152">
        <f t="shared" si="5"/>
        <v>0</v>
      </c>
    </row>
    <row r="18" spans="1:18" ht="12.75" customHeight="1" x14ac:dyDescent="0.35">
      <c r="A18" s="5" t="str">
        <f t="shared" si="4"/>
        <v>Do Not Print</v>
      </c>
      <c r="C18" s="155" t="str">
        <f>'Input Sheet'!B166</f>
        <v>Committee Member Costs</v>
      </c>
      <c r="D18" s="151">
        <f>'Input Sheet'!$C$168</f>
        <v>0</v>
      </c>
      <c r="E18" s="151">
        <f>'Input Sheet'!$C$169</f>
        <v>0</v>
      </c>
      <c r="F18" s="151">
        <f>'Input Sheet'!$C$170</f>
        <v>0</v>
      </c>
      <c r="G18" s="151">
        <f>'Input Sheet'!$C$171</f>
        <v>0</v>
      </c>
      <c r="H18" s="151">
        <f>'Input Sheet'!$C$172</f>
        <v>0</v>
      </c>
      <c r="I18" s="151">
        <f>'Input Sheet'!$C$173</f>
        <v>0</v>
      </c>
      <c r="J18" s="151">
        <f>'Input Sheet'!$C$174</f>
        <v>0</v>
      </c>
      <c r="K18" s="151">
        <f>'Input Sheet'!$C$175</f>
        <v>0</v>
      </c>
      <c r="L18" s="151">
        <f>'Input Sheet'!$C$176</f>
        <v>0</v>
      </c>
      <c r="M18" s="151">
        <f>'Input Sheet'!$C$177</f>
        <v>0</v>
      </c>
      <c r="N18" s="151">
        <f>'Input Sheet'!$C$178</f>
        <v>0</v>
      </c>
      <c r="O18" s="151">
        <f>'Input Sheet'!$C$179</f>
        <v>0</v>
      </c>
      <c r="P18" s="151">
        <f>'Input Sheet'!$C$180</f>
        <v>0</v>
      </c>
      <c r="Q18" s="151">
        <f>'Input Sheet'!$C$181</f>
        <v>0</v>
      </c>
      <c r="R18" s="152">
        <f t="shared" si="5"/>
        <v>0</v>
      </c>
    </row>
    <row r="19" spans="1:18" x14ac:dyDescent="0.35">
      <c r="A19" s="5" t="str">
        <f t="shared" si="4"/>
        <v>Do Not Print</v>
      </c>
      <c r="C19" s="155" t="str">
        <f>'Input Sheet'!B187</f>
        <v>Premises Costs</v>
      </c>
      <c r="D19" s="151">
        <f>'Input Sheet'!$C$189</f>
        <v>0</v>
      </c>
      <c r="E19" s="151">
        <f>'Input Sheet'!$C$190</f>
        <v>0</v>
      </c>
      <c r="F19" s="151">
        <f>'Input Sheet'!$C$191</f>
        <v>0</v>
      </c>
      <c r="G19" s="151">
        <f>'Input Sheet'!$C$192</f>
        <v>0</v>
      </c>
      <c r="H19" s="151">
        <f>'Input Sheet'!$C$193</f>
        <v>0</v>
      </c>
      <c r="I19" s="151">
        <f>'Input Sheet'!$C$194</f>
        <v>0</v>
      </c>
      <c r="J19" s="151">
        <f>'Input Sheet'!$C$195</f>
        <v>0</v>
      </c>
      <c r="K19" s="151">
        <f>'Input Sheet'!$C$196</f>
        <v>0</v>
      </c>
      <c r="L19" s="151">
        <f>'Input Sheet'!$C$197</f>
        <v>0</v>
      </c>
      <c r="M19" s="151">
        <f>'Input Sheet'!$C$198</f>
        <v>0</v>
      </c>
      <c r="N19" s="151">
        <f>'Input Sheet'!$C$199</f>
        <v>0</v>
      </c>
      <c r="O19" s="151">
        <f>'Input Sheet'!$C$200</f>
        <v>0</v>
      </c>
      <c r="P19" s="151">
        <f>'Input Sheet'!$C$201</f>
        <v>0</v>
      </c>
      <c r="Q19" s="151">
        <f>'Input Sheet'!$C$202</f>
        <v>0</v>
      </c>
      <c r="R19" s="152">
        <f t="shared" si="5"/>
        <v>0</v>
      </c>
    </row>
    <row r="20" spans="1:18" x14ac:dyDescent="0.35">
      <c r="A20" s="5" t="str">
        <f t="shared" si="4"/>
        <v>Do Not Print</v>
      </c>
      <c r="C20" s="155" t="str">
        <f>'Input Sheet'!B208</f>
        <v>Supplies and Services</v>
      </c>
      <c r="D20" s="151">
        <f>'Input Sheet'!$C$210</f>
        <v>0</v>
      </c>
      <c r="E20" s="151">
        <f>'Input Sheet'!$C$211</f>
        <v>0</v>
      </c>
      <c r="F20" s="151">
        <f>'Input Sheet'!$C$212</f>
        <v>0</v>
      </c>
      <c r="G20" s="151">
        <f>'Input Sheet'!$C$213</f>
        <v>0</v>
      </c>
      <c r="H20" s="151">
        <f>'Input Sheet'!$C$214</f>
        <v>0</v>
      </c>
      <c r="I20" s="151">
        <f>'Input Sheet'!$C$215</f>
        <v>0</v>
      </c>
      <c r="J20" s="151">
        <f>'Input Sheet'!$C$216</f>
        <v>0</v>
      </c>
      <c r="K20" s="151">
        <f>'Input Sheet'!$C$217</f>
        <v>0</v>
      </c>
      <c r="L20" s="151">
        <f>'Input Sheet'!$C$218</f>
        <v>0</v>
      </c>
      <c r="M20" s="151">
        <f>'Input Sheet'!$C$219</f>
        <v>0</v>
      </c>
      <c r="N20" s="151">
        <f>'Input Sheet'!$C$220</f>
        <v>0</v>
      </c>
      <c r="O20" s="151">
        <f>'Input Sheet'!$C$221</f>
        <v>0</v>
      </c>
      <c r="P20" s="151">
        <f>'Input Sheet'!$C$222</f>
        <v>0</v>
      </c>
      <c r="Q20" s="151">
        <f>'Input Sheet'!$C$223</f>
        <v>0</v>
      </c>
      <c r="R20" s="152">
        <f t="shared" si="5"/>
        <v>0</v>
      </c>
    </row>
    <row r="21" spans="1:18" x14ac:dyDescent="0.35">
      <c r="A21" s="5" t="str">
        <f t="shared" si="4"/>
        <v>Do Not Print</v>
      </c>
      <c r="C21" s="155" t="str">
        <f>'Input Sheet'!B229</f>
        <v>Travel and Subsistence Costs</v>
      </c>
      <c r="D21" s="151">
        <f>'Input Sheet'!$C$231</f>
        <v>0</v>
      </c>
      <c r="E21" s="151">
        <f>'Input Sheet'!$C$232</f>
        <v>0</v>
      </c>
      <c r="F21" s="151">
        <f>'Input Sheet'!$C$233</f>
        <v>0</v>
      </c>
      <c r="G21" s="151">
        <f>'Input Sheet'!$C$234</f>
        <v>0</v>
      </c>
      <c r="H21" s="151">
        <f>'Input Sheet'!$C$235</f>
        <v>0</v>
      </c>
      <c r="I21" s="151">
        <f>'Input Sheet'!$C$236</f>
        <v>0</v>
      </c>
      <c r="J21" s="151">
        <f>'Input Sheet'!$C$237</f>
        <v>0</v>
      </c>
      <c r="K21" s="151">
        <f>'Input Sheet'!$C$238</f>
        <v>0</v>
      </c>
      <c r="L21" s="151">
        <f>'Input Sheet'!$C$239</f>
        <v>0</v>
      </c>
      <c r="M21" s="151">
        <f>'Input Sheet'!$C$240</f>
        <v>0</v>
      </c>
      <c r="N21" s="151">
        <f>'Input Sheet'!$C$241</f>
        <v>0</v>
      </c>
      <c r="O21" s="151">
        <f>'Input Sheet'!$C$242</f>
        <v>0</v>
      </c>
      <c r="P21" s="151">
        <f>'Input Sheet'!$C$243</f>
        <v>0</v>
      </c>
      <c r="Q21" s="151">
        <f>'Input Sheet'!$C$244</f>
        <v>0</v>
      </c>
      <c r="R21" s="152">
        <f t="shared" si="5"/>
        <v>0</v>
      </c>
    </row>
    <row r="22" spans="1:18" ht="15" customHeight="1" x14ac:dyDescent="0.35">
      <c r="A22" s="5" t="str">
        <f t="shared" si="4"/>
        <v>Do Not Print</v>
      </c>
      <c r="C22" s="155" t="str">
        <f>'Input Sheet'!B250</f>
        <v>Other Payments</v>
      </c>
      <c r="D22" s="151">
        <f>'Input Sheet'!$C$252</f>
        <v>0</v>
      </c>
      <c r="E22" s="151">
        <f>'Input Sheet'!$C$253</f>
        <v>0</v>
      </c>
      <c r="F22" s="151">
        <f>'Input Sheet'!$C$254</f>
        <v>0</v>
      </c>
      <c r="G22" s="151">
        <f>'Input Sheet'!$C$255</f>
        <v>0</v>
      </c>
      <c r="H22" s="151">
        <f>'Input Sheet'!$C$256</f>
        <v>0</v>
      </c>
      <c r="I22" s="151">
        <f>'Input Sheet'!$C$257</f>
        <v>0</v>
      </c>
      <c r="J22" s="151">
        <f>'Input Sheet'!$C$258</f>
        <v>0</v>
      </c>
      <c r="K22" s="151">
        <f>'Input Sheet'!$C$259</f>
        <v>0</v>
      </c>
      <c r="L22" s="151">
        <f>'Input Sheet'!$C$260</f>
        <v>0</v>
      </c>
      <c r="M22" s="151">
        <f>'Input Sheet'!$C$261</f>
        <v>0</v>
      </c>
      <c r="N22" s="151">
        <f>'Input Sheet'!$C$262</f>
        <v>0</v>
      </c>
      <c r="O22" s="151">
        <f>'Input Sheet'!$C$263</f>
        <v>0</v>
      </c>
      <c r="P22" s="151">
        <f>'Input Sheet'!$C$264</f>
        <v>0</v>
      </c>
      <c r="Q22" s="151">
        <f>'Input Sheet'!$C$265</f>
        <v>0</v>
      </c>
      <c r="R22" s="152">
        <f t="shared" si="5"/>
        <v>0</v>
      </c>
    </row>
    <row r="23" spans="1:18" x14ac:dyDescent="0.35">
      <c r="A23" s="5" t="str">
        <f t="shared" si="4"/>
        <v>Do Not Print</v>
      </c>
      <c r="C23" s="155" t="str">
        <f>'Input Sheet'!B271</f>
        <v>Administration Costs</v>
      </c>
      <c r="D23" s="151">
        <f>'Input Sheet'!$C$273</f>
        <v>0</v>
      </c>
      <c r="E23" s="151">
        <f>'Input Sheet'!$C$274</f>
        <v>0</v>
      </c>
      <c r="F23" s="151">
        <f>'Input Sheet'!$C$275</f>
        <v>0</v>
      </c>
      <c r="G23" s="151">
        <f>'Input Sheet'!$C$276</f>
        <v>0</v>
      </c>
      <c r="H23" s="151">
        <f>'Input Sheet'!$C$277</f>
        <v>0</v>
      </c>
      <c r="I23" s="151">
        <f>'Input Sheet'!$C$278</f>
        <v>0</v>
      </c>
      <c r="J23" s="151">
        <f>'Input Sheet'!$C$279</f>
        <v>0</v>
      </c>
      <c r="K23" s="151">
        <f>'Input Sheet'!$C$280</f>
        <v>0</v>
      </c>
      <c r="L23" s="151">
        <f>'Input Sheet'!$C$281</f>
        <v>0</v>
      </c>
      <c r="M23" s="151">
        <f>'Input Sheet'!$C$282</f>
        <v>0</v>
      </c>
      <c r="N23" s="151">
        <f>'Input Sheet'!$C$283</f>
        <v>0</v>
      </c>
      <c r="O23" s="151">
        <f>'Input Sheet'!$C$284</f>
        <v>0</v>
      </c>
      <c r="P23" s="151">
        <f>'Input Sheet'!$C$285</f>
        <v>0</v>
      </c>
      <c r="Q23" s="151">
        <f>'Input Sheet'!$C$286</f>
        <v>0</v>
      </c>
      <c r="R23" s="152">
        <f t="shared" si="5"/>
        <v>0</v>
      </c>
    </row>
    <row r="24" spans="1:18" x14ac:dyDescent="0.35">
      <c r="A24" s="5" t="str">
        <f t="shared" si="4"/>
        <v>Do Not Print</v>
      </c>
      <c r="C24" s="155" t="str">
        <f>'Input Sheet'!B292</f>
        <v>Other Payments</v>
      </c>
      <c r="D24" s="151">
        <f>'Input Sheet'!$C$294</f>
        <v>0</v>
      </c>
      <c r="E24" s="151">
        <f>'Input Sheet'!$C$295</f>
        <v>0</v>
      </c>
      <c r="F24" s="151">
        <f>'Input Sheet'!$C$296</f>
        <v>0</v>
      </c>
      <c r="G24" s="151">
        <f>'Input Sheet'!$C$297</f>
        <v>0</v>
      </c>
      <c r="H24" s="151">
        <f>'Input Sheet'!$C$298</f>
        <v>0</v>
      </c>
      <c r="I24" s="151">
        <f>'Input Sheet'!$C$299</f>
        <v>0</v>
      </c>
      <c r="J24" s="151">
        <f>'Input Sheet'!$C$300</f>
        <v>0</v>
      </c>
      <c r="K24" s="151">
        <f>'Input Sheet'!$C$301</f>
        <v>0</v>
      </c>
      <c r="L24" s="151">
        <f>'Input Sheet'!$C$302</f>
        <v>0</v>
      </c>
      <c r="M24" s="151">
        <f>'Input Sheet'!$C$303</f>
        <v>0</v>
      </c>
      <c r="N24" s="151">
        <f>'Input Sheet'!$C$304</f>
        <v>0</v>
      </c>
      <c r="O24" s="151">
        <f>'Input Sheet'!$C$305</f>
        <v>0</v>
      </c>
      <c r="P24" s="151">
        <f>'Input Sheet'!$C$306</f>
        <v>0</v>
      </c>
      <c r="Q24" s="151">
        <f>'Input Sheet'!$C$307</f>
        <v>0</v>
      </c>
      <c r="R24" s="152">
        <f t="shared" si="5"/>
        <v>0</v>
      </c>
    </row>
    <row r="25" spans="1:18" x14ac:dyDescent="0.35">
      <c r="A25" s="5" t="str">
        <f t="shared" si="4"/>
        <v>Do Not Print</v>
      </c>
      <c r="C25" s="155" t="str">
        <f>'Input Sheet'!B313</f>
        <v>Sundry Expenses 1</v>
      </c>
      <c r="D25" s="151">
        <f>'Input Sheet'!$C$315</f>
        <v>0</v>
      </c>
      <c r="E25" s="151">
        <f>'Input Sheet'!$C$316</f>
        <v>0</v>
      </c>
      <c r="F25" s="151">
        <f>'Input Sheet'!$C$317</f>
        <v>0</v>
      </c>
      <c r="G25" s="151">
        <f>'Input Sheet'!$C$318</f>
        <v>0</v>
      </c>
      <c r="H25" s="151">
        <f>'Input Sheet'!$C$319</f>
        <v>0</v>
      </c>
      <c r="I25" s="151">
        <f>'Input Sheet'!$C$320</f>
        <v>0</v>
      </c>
      <c r="J25" s="151">
        <f>'Input Sheet'!$C$321</f>
        <v>0</v>
      </c>
      <c r="K25" s="151">
        <f>'Input Sheet'!$C$322</f>
        <v>0</v>
      </c>
      <c r="L25" s="151">
        <f>'Input Sheet'!$C$323</f>
        <v>0</v>
      </c>
      <c r="M25" s="151">
        <f>'Input Sheet'!$C$324</f>
        <v>0</v>
      </c>
      <c r="N25" s="151">
        <f>'Input Sheet'!$C$325</f>
        <v>0</v>
      </c>
      <c r="O25" s="151">
        <f>'Input Sheet'!$C$326</f>
        <v>0</v>
      </c>
      <c r="P25" s="151">
        <f>'Input Sheet'!$C$327</f>
        <v>0</v>
      </c>
      <c r="Q25" s="151">
        <f>'Input Sheet'!$C$328</f>
        <v>0</v>
      </c>
      <c r="R25" s="152">
        <f t="shared" si="5"/>
        <v>0</v>
      </c>
    </row>
    <row r="26" spans="1:18" x14ac:dyDescent="0.35">
      <c r="A26" s="5" t="str">
        <f t="shared" si="4"/>
        <v>Do Not Print</v>
      </c>
      <c r="C26" s="155" t="str">
        <f>'Input Sheet'!B334</f>
        <v>Sundry Expenses 2</v>
      </c>
      <c r="D26" s="151">
        <f>'Input Sheet'!$C$336</f>
        <v>0</v>
      </c>
      <c r="E26" s="151">
        <f>'Input Sheet'!$C$337</f>
        <v>0</v>
      </c>
      <c r="F26" s="151">
        <f>'Input Sheet'!$C$338</f>
        <v>0</v>
      </c>
      <c r="G26" s="151">
        <f>'Input Sheet'!$C$339</f>
        <v>0</v>
      </c>
      <c r="H26" s="151">
        <f>'Input Sheet'!$C$340</f>
        <v>0</v>
      </c>
      <c r="I26" s="151">
        <f>'Input Sheet'!$C$341</f>
        <v>0</v>
      </c>
      <c r="J26" s="151">
        <f>'Input Sheet'!$C$342</f>
        <v>0</v>
      </c>
      <c r="K26" s="151">
        <f>'Input Sheet'!$C$343</f>
        <v>0</v>
      </c>
      <c r="L26" s="151">
        <f>'Input Sheet'!$C$344</f>
        <v>0</v>
      </c>
      <c r="M26" s="151">
        <f>'Input Sheet'!$C$345</f>
        <v>0</v>
      </c>
      <c r="N26" s="151">
        <f>'Input Sheet'!$C$346</f>
        <v>0</v>
      </c>
      <c r="O26" s="151">
        <f>'Input Sheet'!$C$347</f>
        <v>0</v>
      </c>
      <c r="P26" s="151">
        <f>'Input Sheet'!$C$348</f>
        <v>0</v>
      </c>
      <c r="Q26" s="151">
        <f>'Input Sheet'!$C$349</f>
        <v>0</v>
      </c>
      <c r="R26" s="152">
        <f t="shared" si="5"/>
        <v>0</v>
      </c>
    </row>
    <row r="27" spans="1:18" x14ac:dyDescent="0.35">
      <c r="A27" s="5" t="str">
        <f t="shared" si="4"/>
        <v>Do Not Print</v>
      </c>
      <c r="C27" s="155" t="str">
        <f>'Input Sheet'!B355</f>
        <v>Sundry Expenses 3</v>
      </c>
      <c r="D27" s="151">
        <f>'Input Sheet'!$C$357</f>
        <v>0</v>
      </c>
      <c r="E27" s="151">
        <f>'Input Sheet'!$C$358</f>
        <v>0</v>
      </c>
      <c r="F27" s="151">
        <f>'Input Sheet'!$C$359</f>
        <v>0</v>
      </c>
      <c r="G27" s="151">
        <f>'Input Sheet'!$C$360</f>
        <v>0</v>
      </c>
      <c r="H27" s="151">
        <f>'Input Sheet'!$C$361</f>
        <v>0</v>
      </c>
      <c r="I27" s="151">
        <f>'Input Sheet'!$C$362</f>
        <v>0</v>
      </c>
      <c r="J27" s="151">
        <f>'Input Sheet'!$C$363</f>
        <v>0</v>
      </c>
      <c r="K27" s="151">
        <f>'Input Sheet'!$C$364</f>
        <v>0</v>
      </c>
      <c r="L27" s="151">
        <f>'Input Sheet'!$C$365</f>
        <v>0</v>
      </c>
      <c r="M27" s="151">
        <f>'Input Sheet'!$C$366</f>
        <v>0</v>
      </c>
      <c r="N27" s="151">
        <f>'Input Sheet'!$C$367</f>
        <v>0</v>
      </c>
      <c r="O27" s="151">
        <f>'Input Sheet'!$C$368</f>
        <v>0</v>
      </c>
      <c r="P27" s="151">
        <f>'Input Sheet'!$C$369</f>
        <v>0</v>
      </c>
      <c r="Q27" s="151">
        <f>'Input Sheet'!$C$370</f>
        <v>0</v>
      </c>
      <c r="R27" s="152">
        <f t="shared" si="5"/>
        <v>0</v>
      </c>
    </row>
    <row r="28" spans="1:18" x14ac:dyDescent="0.35">
      <c r="A28" s="5" t="s">
        <v>19</v>
      </c>
      <c r="C28" s="155"/>
      <c r="D28" s="152"/>
      <c r="E28" s="152"/>
      <c r="F28" s="152"/>
      <c r="G28" s="152"/>
      <c r="H28" s="152"/>
      <c r="I28" s="152"/>
      <c r="J28" s="152"/>
      <c r="K28" s="152"/>
      <c r="L28" s="152"/>
      <c r="M28" s="152"/>
      <c r="N28" s="152"/>
      <c r="O28" s="152"/>
      <c r="P28" s="152"/>
      <c r="Q28" s="152"/>
      <c r="R28" s="152"/>
    </row>
    <row r="29" spans="1:18" x14ac:dyDescent="0.35">
      <c r="A29" s="5" t="s">
        <v>19</v>
      </c>
      <c r="C29" s="160" t="s">
        <v>282</v>
      </c>
      <c r="D29" s="153">
        <f>SUM(D15:D28)</f>
        <v>0</v>
      </c>
      <c r="E29" s="153">
        <f>SUM(E15:E28)</f>
        <v>0</v>
      </c>
      <c r="F29" s="153">
        <f t="shared" ref="F29:K29" si="6">SUM(F15:F28)</f>
        <v>0</v>
      </c>
      <c r="G29" s="153">
        <f t="shared" si="6"/>
        <v>0</v>
      </c>
      <c r="H29" s="153">
        <f t="shared" si="6"/>
        <v>0</v>
      </c>
      <c r="I29" s="153">
        <f t="shared" si="6"/>
        <v>0</v>
      </c>
      <c r="J29" s="153">
        <f t="shared" si="6"/>
        <v>0</v>
      </c>
      <c r="K29" s="153">
        <f t="shared" si="6"/>
        <v>0</v>
      </c>
      <c r="L29" s="153">
        <f t="shared" ref="L29:R29" si="7">SUM(L15:L28)</f>
        <v>0</v>
      </c>
      <c r="M29" s="153">
        <f t="shared" si="7"/>
        <v>0</v>
      </c>
      <c r="N29" s="153">
        <f t="shared" si="7"/>
        <v>0</v>
      </c>
      <c r="O29" s="153">
        <f t="shared" si="7"/>
        <v>0</v>
      </c>
      <c r="P29" s="153">
        <f t="shared" si="7"/>
        <v>0</v>
      </c>
      <c r="Q29" s="153">
        <f t="shared" si="7"/>
        <v>0</v>
      </c>
      <c r="R29" s="153">
        <f t="shared" si="7"/>
        <v>0</v>
      </c>
    </row>
    <row r="30" spans="1:18" x14ac:dyDescent="0.35">
      <c r="A30" s="5" t="s">
        <v>19</v>
      </c>
      <c r="C30" s="155"/>
      <c r="D30" s="154"/>
      <c r="E30" s="154"/>
      <c r="F30" s="154"/>
      <c r="G30" s="154"/>
      <c r="H30" s="154"/>
      <c r="I30" s="154"/>
      <c r="J30" s="154"/>
      <c r="K30" s="154"/>
      <c r="L30" s="154"/>
      <c r="M30" s="154"/>
      <c r="N30" s="154"/>
      <c r="O30" s="154"/>
      <c r="P30" s="154"/>
      <c r="Q30" s="154"/>
      <c r="R30" s="154"/>
    </row>
    <row r="31" spans="1:18" x14ac:dyDescent="0.35">
      <c r="A31" s="5" t="s">
        <v>19</v>
      </c>
      <c r="C31" s="160" t="s">
        <v>44</v>
      </c>
      <c r="D31" s="152"/>
      <c r="E31" s="152"/>
      <c r="F31" s="152"/>
      <c r="G31" s="152"/>
      <c r="H31" s="152"/>
      <c r="I31" s="152"/>
      <c r="J31" s="152"/>
      <c r="K31" s="152"/>
      <c r="L31" s="152"/>
      <c r="M31" s="152"/>
      <c r="N31" s="152"/>
      <c r="O31" s="152"/>
      <c r="P31" s="152"/>
      <c r="Q31" s="152"/>
      <c r="R31" s="152"/>
    </row>
    <row r="32" spans="1:18" x14ac:dyDescent="0.35">
      <c r="A32" s="5" t="s">
        <v>19</v>
      </c>
      <c r="C32" s="160" t="s">
        <v>45</v>
      </c>
      <c r="D32" s="153">
        <f>D12-D29</f>
        <v>0</v>
      </c>
      <c r="E32" s="153">
        <f t="shared" ref="E32:R32" si="8">E12-E29</f>
        <v>0</v>
      </c>
      <c r="F32" s="153">
        <f t="shared" si="8"/>
        <v>0</v>
      </c>
      <c r="G32" s="153">
        <f t="shared" si="8"/>
        <v>0</v>
      </c>
      <c r="H32" s="153">
        <f t="shared" si="8"/>
        <v>0</v>
      </c>
      <c r="I32" s="153">
        <f t="shared" si="8"/>
        <v>0</v>
      </c>
      <c r="J32" s="153">
        <f t="shared" si="8"/>
        <v>0</v>
      </c>
      <c r="K32" s="153">
        <f t="shared" si="8"/>
        <v>0</v>
      </c>
      <c r="L32" s="153">
        <f t="shared" si="8"/>
        <v>0</v>
      </c>
      <c r="M32" s="153">
        <f t="shared" si="8"/>
        <v>0</v>
      </c>
      <c r="N32" s="153">
        <f t="shared" si="8"/>
        <v>0</v>
      </c>
      <c r="O32" s="153">
        <f t="shared" si="8"/>
        <v>0</v>
      </c>
      <c r="P32" s="153">
        <f t="shared" si="8"/>
        <v>0</v>
      </c>
      <c r="Q32" s="153">
        <f t="shared" si="8"/>
        <v>0</v>
      </c>
      <c r="R32" s="153">
        <f t="shared" si="8"/>
        <v>0</v>
      </c>
    </row>
    <row r="33" spans="1:21" x14ac:dyDescent="0.35">
      <c r="A33" s="5" t="s">
        <v>284</v>
      </c>
      <c r="C33" s="155"/>
      <c r="D33" s="155"/>
      <c r="E33" s="155"/>
      <c r="F33" s="155"/>
      <c r="G33" s="155"/>
      <c r="H33" s="155"/>
      <c r="I33" s="155"/>
      <c r="J33" s="155"/>
      <c r="K33" s="155"/>
      <c r="L33" s="155"/>
      <c r="M33" s="155"/>
      <c r="N33" s="155"/>
      <c r="O33" s="155"/>
      <c r="P33" s="155"/>
      <c r="Q33" s="155"/>
      <c r="R33" s="155"/>
    </row>
    <row r="34" spans="1:21" x14ac:dyDescent="0.35">
      <c r="A34" s="5" t="s">
        <v>284</v>
      </c>
      <c r="C34" s="155"/>
      <c r="D34" s="155"/>
      <c r="E34" s="155"/>
      <c r="F34" s="155"/>
      <c r="G34" s="155"/>
      <c r="H34" s="155"/>
      <c r="I34" s="155"/>
      <c r="J34" s="155"/>
      <c r="K34" s="155"/>
      <c r="L34" s="155"/>
      <c r="M34" s="155"/>
      <c r="N34" s="155"/>
      <c r="O34" s="155"/>
      <c r="P34" s="155"/>
      <c r="Q34" s="155"/>
      <c r="R34" s="155"/>
    </row>
    <row r="35" spans="1:21" x14ac:dyDescent="0.35">
      <c r="A35" s="5" t="s">
        <v>19</v>
      </c>
      <c r="B35" s="12" t="s">
        <v>48</v>
      </c>
      <c r="C35" s="160" t="s">
        <v>49</v>
      </c>
      <c r="D35" s="155"/>
      <c r="E35" s="155"/>
      <c r="F35" s="155"/>
      <c r="G35" s="155"/>
      <c r="H35" s="155"/>
      <c r="I35" s="155"/>
      <c r="J35" s="155"/>
      <c r="K35" s="155"/>
      <c r="L35" s="155"/>
      <c r="M35" s="155"/>
      <c r="N35" s="155"/>
      <c r="O35" s="155"/>
      <c r="P35" s="155"/>
      <c r="Q35" s="155"/>
      <c r="R35" s="155"/>
    </row>
    <row r="36" spans="1:21" ht="10" customHeight="1" x14ac:dyDescent="0.35">
      <c r="A36" s="5" t="s">
        <v>19</v>
      </c>
      <c r="C36" s="155"/>
      <c r="D36" s="156"/>
      <c r="E36" s="156"/>
      <c r="F36" s="156"/>
      <c r="G36" s="156"/>
      <c r="H36" s="156"/>
      <c r="I36" s="156"/>
      <c r="J36" s="156"/>
      <c r="K36" s="156"/>
      <c r="L36" s="156"/>
      <c r="M36" s="156"/>
      <c r="N36" s="156"/>
      <c r="O36" s="156"/>
      <c r="P36" s="156"/>
      <c r="Q36" s="156"/>
      <c r="R36" s="156"/>
    </row>
    <row r="37" spans="1:21" ht="60" customHeight="1" x14ac:dyDescent="0.35">
      <c r="A37" s="5" t="s">
        <v>19</v>
      </c>
      <c r="C37" s="155"/>
      <c r="D37" s="156" t="str">
        <f>D7</f>
        <v>Segment 1</v>
      </c>
      <c r="E37" s="156" t="str">
        <f t="shared" ref="E37:K37" si="9">E7</f>
        <v>Segment 2</v>
      </c>
      <c r="F37" s="156" t="str">
        <f t="shared" si="9"/>
        <v>Segment 2</v>
      </c>
      <c r="G37" s="156" t="str">
        <f t="shared" si="9"/>
        <v>Segment 3</v>
      </c>
      <c r="H37" s="156" t="str">
        <f t="shared" si="9"/>
        <v>Segment 5</v>
      </c>
      <c r="I37" s="156" t="str">
        <f t="shared" si="9"/>
        <v>Segment 6</v>
      </c>
      <c r="J37" s="156" t="str">
        <f t="shared" si="9"/>
        <v>Segment 7</v>
      </c>
      <c r="K37" s="156" t="str">
        <f t="shared" si="9"/>
        <v>Segment 8</v>
      </c>
      <c r="L37" s="156" t="str">
        <f t="shared" ref="L37:R37" si="10">L7</f>
        <v>Segment 9</v>
      </c>
      <c r="M37" s="156" t="str">
        <f t="shared" si="10"/>
        <v>Segment 10</v>
      </c>
      <c r="N37" s="156" t="str">
        <f t="shared" si="10"/>
        <v>Segment 11</v>
      </c>
      <c r="O37" s="156" t="str">
        <f t="shared" si="10"/>
        <v>Segment 12</v>
      </c>
      <c r="P37" s="156" t="str">
        <f t="shared" si="10"/>
        <v>Segment 13</v>
      </c>
      <c r="Q37" s="156" t="str">
        <f t="shared" si="10"/>
        <v>Segment 14</v>
      </c>
      <c r="R37" s="156" t="str">
        <f t="shared" si="10"/>
        <v>Total</v>
      </c>
    </row>
    <row r="38" spans="1:21" x14ac:dyDescent="0.35">
      <c r="A38" s="5" t="s">
        <v>19</v>
      </c>
      <c r="C38" s="155"/>
      <c r="D38" s="157" t="s">
        <v>152</v>
      </c>
      <c r="E38" s="157" t="s">
        <v>152</v>
      </c>
      <c r="F38" s="157" t="s">
        <v>152</v>
      </c>
      <c r="G38" s="157" t="s">
        <v>152</v>
      </c>
      <c r="H38" s="157" t="s">
        <v>152</v>
      </c>
      <c r="I38" s="157" t="s">
        <v>152</v>
      </c>
      <c r="J38" s="157" t="s">
        <v>152</v>
      </c>
      <c r="K38" s="157" t="s">
        <v>152</v>
      </c>
      <c r="L38" s="157" t="s">
        <v>152</v>
      </c>
      <c r="M38" s="157" t="s">
        <v>152</v>
      </c>
      <c r="N38" s="157" t="s">
        <v>152</v>
      </c>
      <c r="O38" s="157"/>
      <c r="P38" s="157"/>
      <c r="Q38" s="157" t="s">
        <v>152</v>
      </c>
      <c r="R38" s="157" t="s">
        <v>152</v>
      </c>
    </row>
    <row r="39" spans="1:21" ht="15" customHeight="1" x14ac:dyDescent="0.35">
      <c r="A39" s="5" t="str">
        <f>IF(R39=0,"Do Not Print","Print")</f>
        <v>Do Not Print</v>
      </c>
      <c r="C39" s="155" t="str">
        <f>C9</f>
        <v>Income from Participating Councils</v>
      </c>
      <c r="D39" s="152">
        <f>'Input Sheet'!D38</f>
        <v>0</v>
      </c>
      <c r="E39" s="152">
        <f>'Input Sheet'!D39</f>
        <v>0</v>
      </c>
      <c r="F39" s="152">
        <f>'Input Sheet'!D40</f>
        <v>0</v>
      </c>
      <c r="G39" s="152">
        <f>'Input Sheet'!D41</f>
        <v>0</v>
      </c>
      <c r="H39" s="152">
        <f>'Input Sheet'!D42</f>
        <v>0</v>
      </c>
      <c r="I39" s="152">
        <f>'Input Sheet'!D43</f>
        <v>0</v>
      </c>
      <c r="J39" s="152">
        <f>'Input Sheet'!D44</f>
        <v>0</v>
      </c>
      <c r="K39" s="152">
        <f>'Input Sheet'!D45</f>
        <v>0</v>
      </c>
      <c r="L39" s="152">
        <f>'Input Sheet'!D46</f>
        <v>0</v>
      </c>
      <c r="M39" s="152">
        <f>'Input Sheet'!D47</f>
        <v>0</v>
      </c>
      <c r="N39" s="152">
        <f>'Input Sheet'!D48</f>
        <v>0</v>
      </c>
      <c r="O39" s="152">
        <f>'Input Sheet'!D49</f>
        <v>0</v>
      </c>
      <c r="P39" s="152">
        <f>'Input Sheet'!D50</f>
        <v>0</v>
      </c>
      <c r="Q39" s="152">
        <f>'Input Sheet'!D51</f>
        <v>0</v>
      </c>
      <c r="R39" s="152">
        <f>SUM(D39:Q39)</f>
        <v>0</v>
      </c>
    </row>
    <row r="40" spans="1:21" ht="15" customHeight="1" x14ac:dyDescent="0.35">
      <c r="A40" s="5" t="s">
        <v>19</v>
      </c>
      <c r="C40" s="155" t="str">
        <f>C10</f>
        <v>Government Grants</v>
      </c>
      <c r="D40" s="152">
        <f t="shared" ref="D40:Q40" si="11">D59-D39</f>
        <v>0</v>
      </c>
      <c r="E40" s="152">
        <f t="shared" si="11"/>
        <v>0</v>
      </c>
      <c r="F40" s="152">
        <f t="shared" si="11"/>
        <v>0</v>
      </c>
      <c r="G40" s="152">
        <f t="shared" si="11"/>
        <v>0</v>
      </c>
      <c r="H40" s="152">
        <f t="shared" si="11"/>
        <v>0</v>
      </c>
      <c r="I40" s="152">
        <f t="shared" si="11"/>
        <v>0</v>
      </c>
      <c r="J40" s="152">
        <f t="shared" si="11"/>
        <v>0</v>
      </c>
      <c r="K40" s="152">
        <f t="shared" si="11"/>
        <v>0</v>
      </c>
      <c r="L40" s="152">
        <f t="shared" si="11"/>
        <v>0</v>
      </c>
      <c r="M40" s="152">
        <f t="shared" si="11"/>
        <v>0</v>
      </c>
      <c r="N40" s="152">
        <f t="shared" si="11"/>
        <v>0</v>
      </c>
      <c r="O40" s="152">
        <f t="shared" si="11"/>
        <v>0</v>
      </c>
      <c r="P40" s="152">
        <f t="shared" si="11"/>
        <v>0</v>
      </c>
      <c r="Q40" s="152">
        <f t="shared" si="11"/>
        <v>0</v>
      </c>
      <c r="R40" s="152">
        <f>R42-R39</f>
        <v>0</v>
      </c>
    </row>
    <row r="41" spans="1:21" ht="15" customHeight="1" x14ac:dyDescent="0.35">
      <c r="A41" s="5" t="s">
        <v>19</v>
      </c>
      <c r="C41" s="155"/>
      <c r="D41" s="152"/>
      <c r="E41" s="152"/>
      <c r="F41" s="152"/>
      <c r="G41" s="152"/>
      <c r="H41" s="152"/>
      <c r="I41" s="152"/>
      <c r="J41" s="152"/>
      <c r="K41" s="152"/>
      <c r="L41" s="152"/>
      <c r="M41" s="152"/>
      <c r="N41" s="152"/>
      <c r="O41" s="152"/>
      <c r="P41" s="152"/>
      <c r="Q41" s="152"/>
      <c r="R41" s="152"/>
    </row>
    <row r="42" spans="1:21" ht="15" customHeight="1" x14ac:dyDescent="0.35">
      <c r="A42" s="5" t="s">
        <v>19</v>
      </c>
      <c r="C42" s="160" t="str">
        <f>C12</f>
        <v>Total Income</v>
      </c>
      <c r="D42" s="153">
        <f>SUM(D39:D41)</f>
        <v>0</v>
      </c>
      <c r="E42" s="153">
        <f>SUM(E39:E41)</f>
        <v>0</v>
      </c>
      <c r="F42" s="153">
        <f t="shared" ref="F42:K42" si="12">SUM(F39:F41)</f>
        <v>0</v>
      </c>
      <c r="G42" s="153">
        <f t="shared" si="12"/>
        <v>0</v>
      </c>
      <c r="H42" s="153">
        <f t="shared" si="12"/>
        <v>0</v>
      </c>
      <c r="I42" s="153">
        <f t="shared" si="12"/>
        <v>0</v>
      </c>
      <c r="J42" s="153">
        <f t="shared" si="12"/>
        <v>0</v>
      </c>
      <c r="K42" s="153">
        <f t="shared" si="12"/>
        <v>0</v>
      </c>
      <c r="L42" s="153">
        <f t="shared" ref="L42:Q42" si="13">SUM(L39:L41)</f>
        <v>0</v>
      </c>
      <c r="M42" s="153">
        <f t="shared" si="13"/>
        <v>0</v>
      </c>
      <c r="N42" s="153">
        <f t="shared" si="13"/>
        <v>0</v>
      </c>
      <c r="O42" s="153">
        <f t="shared" si="13"/>
        <v>0</v>
      </c>
      <c r="P42" s="153">
        <f t="shared" si="13"/>
        <v>0</v>
      </c>
      <c r="Q42" s="153">
        <f t="shared" si="13"/>
        <v>0</v>
      </c>
      <c r="R42" s="153">
        <f>R59</f>
        <v>0</v>
      </c>
      <c r="T42" s="81"/>
    </row>
    <row r="43" spans="1:21" ht="15" customHeight="1" x14ac:dyDescent="0.35">
      <c r="A43" s="5" t="s">
        <v>19</v>
      </c>
      <c r="C43" s="155"/>
      <c r="D43" s="152"/>
      <c r="E43" s="152"/>
      <c r="F43" s="152"/>
      <c r="G43" s="152"/>
      <c r="H43" s="152"/>
      <c r="I43" s="152"/>
      <c r="J43" s="152"/>
      <c r="K43" s="152"/>
      <c r="L43" s="152"/>
      <c r="M43" s="152"/>
      <c r="N43" s="152"/>
      <c r="O43" s="152"/>
      <c r="P43" s="152"/>
      <c r="Q43" s="152"/>
      <c r="R43" s="152"/>
    </row>
    <row r="44" spans="1:21" ht="15" customHeight="1" x14ac:dyDescent="0.35">
      <c r="A44" s="5" t="s">
        <v>19</v>
      </c>
      <c r="C44" s="155"/>
      <c r="D44" s="152"/>
      <c r="E44" s="152"/>
      <c r="F44" s="152"/>
      <c r="G44" s="152"/>
      <c r="H44" s="152"/>
      <c r="I44" s="152"/>
      <c r="J44" s="152"/>
      <c r="K44" s="152"/>
      <c r="L44" s="152"/>
      <c r="M44" s="152"/>
      <c r="N44" s="152"/>
      <c r="O44" s="152"/>
      <c r="P44" s="152"/>
      <c r="Q44" s="152"/>
      <c r="R44" s="152"/>
    </row>
    <row r="45" spans="1:21" ht="15" customHeight="1" x14ac:dyDescent="0.35">
      <c r="A45" s="5" t="s">
        <v>19</v>
      </c>
      <c r="C45" s="155" t="str">
        <f>C15</f>
        <v>Financial Assistance to Beneficiaries</v>
      </c>
      <c r="D45" s="151">
        <f>'Input Sheet'!$D$60</f>
        <v>0</v>
      </c>
      <c r="E45" s="151">
        <f>'Input Sheet'!$D$61</f>
        <v>0</v>
      </c>
      <c r="F45" s="151">
        <f>'Input Sheet'!$D$62</f>
        <v>0</v>
      </c>
      <c r="G45" s="151">
        <f>'Input Sheet'!$D$63</f>
        <v>0</v>
      </c>
      <c r="H45" s="151">
        <f>'Input Sheet'!$D$64</f>
        <v>0</v>
      </c>
      <c r="I45" s="151">
        <f>'Input Sheet'!$D$65</f>
        <v>0</v>
      </c>
      <c r="J45" s="151">
        <f>'Input Sheet'!$D$66</f>
        <v>0</v>
      </c>
      <c r="K45" s="151">
        <f>'Input Sheet'!$D$67</f>
        <v>0</v>
      </c>
      <c r="L45" s="151">
        <f>'Input Sheet'!$D$68</f>
        <v>0</v>
      </c>
      <c r="M45" s="151">
        <f>'Input Sheet'!$D$69</f>
        <v>0</v>
      </c>
      <c r="N45" s="151">
        <f>'Input Sheet'!$D$70</f>
        <v>0</v>
      </c>
      <c r="O45" s="151">
        <f>'Input Sheet'!$D$71</f>
        <v>0</v>
      </c>
      <c r="P45" s="151">
        <f>'Input Sheet'!$D$72</f>
        <v>0</v>
      </c>
      <c r="Q45" s="151">
        <f>'Input Sheet'!$D$73</f>
        <v>0</v>
      </c>
      <c r="R45" s="152">
        <f t="shared" ref="R45:R57" si="14">SUM(D45:Q45)</f>
        <v>0</v>
      </c>
      <c r="T45" s="17"/>
      <c r="U45" s="17"/>
    </row>
    <row r="46" spans="1:21" ht="15" customHeight="1" x14ac:dyDescent="0.35">
      <c r="A46" s="5" t="s">
        <v>19</v>
      </c>
      <c r="C46" s="155" t="str">
        <f>C16</f>
        <v>Staff Costs</v>
      </c>
      <c r="D46" s="151">
        <f>'Input Sheet'!$D$95</f>
        <v>0</v>
      </c>
      <c r="E46" s="151">
        <f>'Input Sheet'!$D$96</f>
        <v>0</v>
      </c>
      <c r="F46" s="151">
        <f>'Input Sheet'!$D$97</f>
        <v>0</v>
      </c>
      <c r="G46" s="151">
        <f>'Input Sheet'!$D$98</f>
        <v>0</v>
      </c>
      <c r="H46" s="152">
        <f>'Input Sheet'!$D$99</f>
        <v>0</v>
      </c>
      <c r="I46" s="151">
        <f>'Input Sheet'!$D$100</f>
        <v>0</v>
      </c>
      <c r="J46" s="151">
        <f>'Input Sheet'!$D$101</f>
        <v>0</v>
      </c>
      <c r="K46" s="151">
        <f>'Input Sheet'!$D$102</f>
        <v>0</v>
      </c>
      <c r="L46" s="151">
        <f>'Input Sheet'!$D$103</f>
        <v>0</v>
      </c>
      <c r="M46" s="151">
        <f>'Input Sheet'!$D$104</f>
        <v>0</v>
      </c>
      <c r="N46" s="151">
        <f>'Input Sheet'!$D$105</f>
        <v>0</v>
      </c>
      <c r="O46" s="151">
        <f>'Input Sheet'!$D$106</f>
        <v>0</v>
      </c>
      <c r="P46" s="151">
        <f>'Input Sheet'!$D$107</f>
        <v>0</v>
      </c>
      <c r="Q46" s="151">
        <f>'Input Sheet'!$D$108</f>
        <v>0</v>
      </c>
      <c r="R46" s="152">
        <f t="shared" si="14"/>
        <v>0</v>
      </c>
    </row>
    <row r="47" spans="1:21" ht="15" customHeight="1" x14ac:dyDescent="0.35">
      <c r="A47" s="5" t="str">
        <f t="shared" ref="A47:A57" si="15">IF(R47=0,"Do Not Print","Print")</f>
        <v>Do Not Print</v>
      </c>
      <c r="C47" s="155" t="str">
        <f>C17</f>
        <v>Employment Expenses</v>
      </c>
      <c r="D47" s="151">
        <f>'Input Sheet'!$D$120</f>
        <v>0</v>
      </c>
      <c r="E47" s="151">
        <f>'Input Sheet'!$D$121</f>
        <v>0</v>
      </c>
      <c r="F47" s="151">
        <f>'Input Sheet'!$D$122</f>
        <v>0</v>
      </c>
      <c r="G47" s="151">
        <f>'Input Sheet'!$D$123</f>
        <v>0</v>
      </c>
      <c r="H47" s="152">
        <f>'Input Sheet'!$D$124</f>
        <v>0</v>
      </c>
      <c r="I47" s="151">
        <f>'Input Sheet'!$D$125</f>
        <v>0</v>
      </c>
      <c r="J47" s="151">
        <f>'Input Sheet'!$D$126</f>
        <v>0</v>
      </c>
      <c r="K47" s="151">
        <f>'Input Sheet'!$D$127</f>
        <v>0</v>
      </c>
      <c r="L47" s="151">
        <f>'Input Sheet'!$D$128</f>
        <v>0</v>
      </c>
      <c r="M47" s="151">
        <f>'Input Sheet'!$D$129</f>
        <v>0</v>
      </c>
      <c r="N47" s="151">
        <f>'Input Sheet'!$D$130</f>
        <v>0</v>
      </c>
      <c r="O47" s="151">
        <f>'Input Sheet'!$D$131</f>
        <v>0</v>
      </c>
      <c r="P47" s="151">
        <f>'Input Sheet'!$D$132</f>
        <v>0</v>
      </c>
      <c r="Q47" s="151">
        <f>'Input Sheet'!$D$133</f>
        <v>0</v>
      </c>
      <c r="R47" s="152">
        <f t="shared" si="14"/>
        <v>0</v>
      </c>
    </row>
    <row r="48" spans="1:21" ht="15" customHeight="1" x14ac:dyDescent="0.35">
      <c r="A48" s="5" t="str">
        <f t="shared" si="15"/>
        <v>Do Not Print</v>
      </c>
      <c r="C48" s="155" t="str">
        <f t="shared" ref="C48:C57" si="16">C18</f>
        <v>Committee Member Costs</v>
      </c>
      <c r="D48" s="151">
        <f>'Input Sheet'!$D$168</f>
        <v>0</v>
      </c>
      <c r="E48" s="151">
        <f>'Input Sheet'!$D$169</f>
        <v>0</v>
      </c>
      <c r="F48" s="151">
        <f>'Input Sheet'!$D$170</f>
        <v>0</v>
      </c>
      <c r="G48" s="151">
        <f>'Input Sheet'!$D$171</f>
        <v>0</v>
      </c>
      <c r="H48" s="151">
        <f>'Input Sheet'!$D$172</f>
        <v>0</v>
      </c>
      <c r="I48" s="151">
        <f>'Input Sheet'!$D$173</f>
        <v>0</v>
      </c>
      <c r="J48" s="151">
        <f>'Input Sheet'!$D$174</f>
        <v>0</v>
      </c>
      <c r="K48" s="151">
        <f>'Input Sheet'!$D$175</f>
        <v>0</v>
      </c>
      <c r="L48" s="151">
        <f>'Input Sheet'!$D$176</f>
        <v>0</v>
      </c>
      <c r="M48" s="151">
        <f>'Input Sheet'!$D$177</f>
        <v>0</v>
      </c>
      <c r="N48" s="151">
        <f>'Input Sheet'!$D$178</f>
        <v>0</v>
      </c>
      <c r="O48" s="151">
        <f>'Input Sheet'!$D$179</f>
        <v>0</v>
      </c>
      <c r="P48" s="151">
        <f>'Input Sheet'!$D$180</f>
        <v>0</v>
      </c>
      <c r="Q48" s="151">
        <f>'Input Sheet'!$D$181</f>
        <v>0</v>
      </c>
      <c r="R48" s="152">
        <f t="shared" si="14"/>
        <v>0</v>
      </c>
    </row>
    <row r="49" spans="1:18" ht="15" customHeight="1" x14ac:dyDescent="0.35">
      <c r="A49" s="5" t="str">
        <f t="shared" si="15"/>
        <v>Do Not Print</v>
      </c>
      <c r="C49" s="155" t="str">
        <f t="shared" si="16"/>
        <v>Premises Costs</v>
      </c>
      <c r="D49" s="151">
        <f>'Input Sheet'!$D$189</f>
        <v>0</v>
      </c>
      <c r="E49" s="151">
        <f>'Input Sheet'!$D$190</f>
        <v>0</v>
      </c>
      <c r="F49" s="151">
        <f>'Input Sheet'!$D$191</f>
        <v>0</v>
      </c>
      <c r="G49" s="151">
        <f>'Input Sheet'!$D$192</f>
        <v>0</v>
      </c>
      <c r="H49" s="151">
        <f>'Input Sheet'!$D$193</f>
        <v>0</v>
      </c>
      <c r="I49" s="151">
        <f>'Input Sheet'!$D$194</f>
        <v>0</v>
      </c>
      <c r="J49" s="151">
        <f>'Input Sheet'!$D$195</f>
        <v>0</v>
      </c>
      <c r="K49" s="151">
        <f>'Input Sheet'!$D$196</f>
        <v>0</v>
      </c>
      <c r="L49" s="151">
        <f>'Input Sheet'!$D$197</f>
        <v>0</v>
      </c>
      <c r="M49" s="151">
        <f>'Input Sheet'!$D$198</f>
        <v>0</v>
      </c>
      <c r="N49" s="151">
        <f>'Input Sheet'!$D$199</f>
        <v>0</v>
      </c>
      <c r="O49" s="151">
        <f>'Input Sheet'!$D$200</f>
        <v>0</v>
      </c>
      <c r="P49" s="151">
        <f>'Input Sheet'!$D$201</f>
        <v>0</v>
      </c>
      <c r="Q49" s="151">
        <f>'Input Sheet'!$D$202</f>
        <v>0</v>
      </c>
      <c r="R49" s="152">
        <f t="shared" si="14"/>
        <v>0</v>
      </c>
    </row>
    <row r="50" spans="1:18" ht="15" customHeight="1" x14ac:dyDescent="0.35">
      <c r="A50" s="5" t="str">
        <f t="shared" si="15"/>
        <v>Do Not Print</v>
      </c>
      <c r="C50" s="155" t="str">
        <f t="shared" si="16"/>
        <v>Supplies and Services</v>
      </c>
      <c r="D50" s="151">
        <f>'Input Sheet'!$D$210</f>
        <v>0</v>
      </c>
      <c r="E50" s="151">
        <f>'Input Sheet'!$D$211</f>
        <v>0</v>
      </c>
      <c r="F50" s="151">
        <f>'Input Sheet'!$D$212</f>
        <v>0</v>
      </c>
      <c r="G50" s="151">
        <f>'Input Sheet'!$D$213</f>
        <v>0</v>
      </c>
      <c r="H50" s="151">
        <f>'Input Sheet'!$D$214</f>
        <v>0</v>
      </c>
      <c r="I50" s="151">
        <f>'Input Sheet'!$D$215</f>
        <v>0</v>
      </c>
      <c r="J50" s="151">
        <f>'Input Sheet'!$D$216</f>
        <v>0</v>
      </c>
      <c r="K50" s="151">
        <f>'Input Sheet'!$D$217</f>
        <v>0</v>
      </c>
      <c r="L50" s="151">
        <f>'Input Sheet'!$D$218</f>
        <v>0</v>
      </c>
      <c r="M50" s="151">
        <f>'Input Sheet'!$D$219</f>
        <v>0</v>
      </c>
      <c r="N50" s="151">
        <f>'Input Sheet'!$D$220</f>
        <v>0</v>
      </c>
      <c r="O50" s="151">
        <f>'Input Sheet'!$D$221</f>
        <v>0</v>
      </c>
      <c r="P50" s="151">
        <f>'Input Sheet'!$D$222</f>
        <v>0</v>
      </c>
      <c r="Q50" s="151">
        <f>'Input Sheet'!$D$223</f>
        <v>0</v>
      </c>
      <c r="R50" s="152">
        <f t="shared" si="14"/>
        <v>0</v>
      </c>
    </row>
    <row r="51" spans="1:18" ht="15" customHeight="1" x14ac:dyDescent="0.35">
      <c r="A51" s="5" t="str">
        <f t="shared" si="15"/>
        <v>Do Not Print</v>
      </c>
      <c r="C51" s="155" t="str">
        <f t="shared" si="16"/>
        <v>Travel and Subsistence Costs</v>
      </c>
      <c r="D51" s="151">
        <f>'Input Sheet'!$D$231</f>
        <v>0</v>
      </c>
      <c r="E51" s="151">
        <f>'Input Sheet'!$D$232</f>
        <v>0</v>
      </c>
      <c r="F51" s="151">
        <f>'Input Sheet'!$D$233</f>
        <v>0</v>
      </c>
      <c r="G51" s="151">
        <f>'Input Sheet'!$D$234</f>
        <v>0</v>
      </c>
      <c r="H51" s="151">
        <f>'Input Sheet'!$D$235</f>
        <v>0</v>
      </c>
      <c r="I51" s="151">
        <f>'Input Sheet'!$D$236</f>
        <v>0</v>
      </c>
      <c r="J51" s="151">
        <f>'Input Sheet'!$D$237</f>
        <v>0</v>
      </c>
      <c r="K51" s="151">
        <f>'Input Sheet'!$D$238</f>
        <v>0</v>
      </c>
      <c r="L51" s="151">
        <f>'Input Sheet'!$D$239</f>
        <v>0</v>
      </c>
      <c r="M51" s="151">
        <f>'Input Sheet'!$D$240</f>
        <v>0</v>
      </c>
      <c r="N51" s="151">
        <f>'Input Sheet'!$D$241</f>
        <v>0</v>
      </c>
      <c r="O51" s="151">
        <f>'Input Sheet'!$D$242</f>
        <v>0</v>
      </c>
      <c r="P51" s="151">
        <f>'Input Sheet'!$D$243</f>
        <v>0</v>
      </c>
      <c r="Q51" s="151">
        <f>'Input Sheet'!$D$244</f>
        <v>0</v>
      </c>
      <c r="R51" s="152">
        <f t="shared" si="14"/>
        <v>0</v>
      </c>
    </row>
    <row r="52" spans="1:18" ht="15" customHeight="1" x14ac:dyDescent="0.35">
      <c r="A52" s="5" t="str">
        <f t="shared" si="15"/>
        <v>Do Not Print</v>
      </c>
      <c r="C52" s="155" t="str">
        <f t="shared" si="16"/>
        <v>Other Payments</v>
      </c>
      <c r="D52" s="151">
        <f>'Input Sheet'!$D$252</f>
        <v>0</v>
      </c>
      <c r="E52" s="151">
        <f>'Input Sheet'!$D$253</f>
        <v>0</v>
      </c>
      <c r="F52" s="151">
        <f>'Input Sheet'!$D$254</f>
        <v>0</v>
      </c>
      <c r="G52" s="151">
        <f>'Input Sheet'!$D$255</f>
        <v>0</v>
      </c>
      <c r="H52" s="151">
        <f>'Input Sheet'!$D$256</f>
        <v>0</v>
      </c>
      <c r="I52" s="151">
        <f>'Input Sheet'!$D$257</f>
        <v>0</v>
      </c>
      <c r="J52" s="151">
        <f>'Input Sheet'!$D$258</f>
        <v>0</v>
      </c>
      <c r="K52" s="151">
        <f>'Input Sheet'!$D$259</f>
        <v>0</v>
      </c>
      <c r="L52" s="151">
        <f>'Input Sheet'!$D$260</f>
        <v>0</v>
      </c>
      <c r="M52" s="151">
        <f>'Input Sheet'!$D$261</f>
        <v>0</v>
      </c>
      <c r="N52" s="151">
        <f>'Input Sheet'!$D$262</f>
        <v>0</v>
      </c>
      <c r="O52" s="151">
        <f>'Input Sheet'!$D$263</f>
        <v>0</v>
      </c>
      <c r="P52" s="151">
        <f>'Input Sheet'!$D$264</f>
        <v>0</v>
      </c>
      <c r="Q52" s="151">
        <f>'Input Sheet'!$D$265</f>
        <v>0</v>
      </c>
      <c r="R52" s="152">
        <f t="shared" si="14"/>
        <v>0</v>
      </c>
    </row>
    <row r="53" spans="1:18" ht="15" customHeight="1" x14ac:dyDescent="0.35">
      <c r="A53" s="5" t="str">
        <f t="shared" si="15"/>
        <v>Do Not Print</v>
      </c>
      <c r="C53" s="155" t="str">
        <f t="shared" si="16"/>
        <v>Administration Costs</v>
      </c>
      <c r="D53" s="151">
        <f>'Input Sheet'!$D$273</f>
        <v>0</v>
      </c>
      <c r="E53" s="151">
        <f>'Input Sheet'!$D$274</f>
        <v>0</v>
      </c>
      <c r="F53" s="151">
        <f>'Input Sheet'!$D$275</f>
        <v>0</v>
      </c>
      <c r="G53" s="151">
        <f>'Input Sheet'!$D$276</f>
        <v>0</v>
      </c>
      <c r="H53" s="151">
        <f>'Input Sheet'!$D$277</f>
        <v>0</v>
      </c>
      <c r="I53" s="151">
        <f>'Input Sheet'!$D$278</f>
        <v>0</v>
      </c>
      <c r="J53" s="151">
        <f>'Input Sheet'!$D$279</f>
        <v>0</v>
      </c>
      <c r="K53" s="151">
        <f>'Input Sheet'!$D$280</f>
        <v>0</v>
      </c>
      <c r="L53" s="151">
        <f>'Input Sheet'!$D$281</f>
        <v>0</v>
      </c>
      <c r="M53" s="151">
        <f>'Input Sheet'!$D$282</f>
        <v>0</v>
      </c>
      <c r="N53" s="151">
        <f>'Input Sheet'!$D$283</f>
        <v>0</v>
      </c>
      <c r="O53" s="151">
        <f>'Input Sheet'!$D$284</f>
        <v>0</v>
      </c>
      <c r="P53" s="151">
        <f>'Input Sheet'!$D$285</f>
        <v>0</v>
      </c>
      <c r="Q53" s="151">
        <f>'Input Sheet'!$D$286</f>
        <v>0</v>
      </c>
      <c r="R53" s="152">
        <f t="shared" si="14"/>
        <v>0</v>
      </c>
    </row>
    <row r="54" spans="1:18" ht="15" customHeight="1" x14ac:dyDescent="0.35">
      <c r="A54" s="5" t="str">
        <f t="shared" si="15"/>
        <v>Do Not Print</v>
      </c>
      <c r="C54" s="155" t="str">
        <f t="shared" si="16"/>
        <v>Other Payments</v>
      </c>
      <c r="D54" s="151">
        <f>'Input Sheet'!$D$294</f>
        <v>0</v>
      </c>
      <c r="E54" s="151">
        <f>'Input Sheet'!$D$295</f>
        <v>0</v>
      </c>
      <c r="F54" s="151">
        <f>'Input Sheet'!$D$296</f>
        <v>0</v>
      </c>
      <c r="G54" s="151">
        <f>'Input Sheet'!$D$297</f>
        <v>0</v>
      </c>
      <c r="H54" s="151">
        <f>'Input Sheet'!$D$298</f>
        <v>0</v>
      </c>
      <c r="I54" s="151">
        <f>'Input Sheet'!$D$299</f>
        <v>0</v>
      </c>
      <c r="J54" s="151">
        <f>'Input Sheet'!$D$300</f>
        <v>0</v>
      </c>
      <c r="K54" s="151">
        <f>'Input Sheet'!$D$301</f>
        <v>0</v>
      </c>
      <c r="L54" s="151">
        <f>'Input Sheet'!$D$302</f>
        <v>0</v>
      </c>
      <c r="M54" s="151">
        <f>'Input Sheet'!$D$303</f>
        <v>0</v>
      </c>
      <c r="N54" s="151">
        <f>'Input Sheet'!$D$304</f>
        <v>0</v>
      </c>
      <c r="O54" s="151">
        <f>'Input Sheet'!$D$305</f>
        <v>0</v>
      </c>
      <c r="P54" s="151">
        <f>'Input Sheet'!$D$306</f>
        <v>0</v>
      </c>
      <c r="Q54" s="151">
        <f>'Input Sheet'!$D$307</f>
        <v>0</v>
      </c>
      <c r="R54" s="152">
        <f t="shared" si="14"/>
        <v>0</v>
      </c>
    </row>
    <row r="55" spans="1:18" ht="15" customHeight="1" x14ac:dyDescent="0.35">
      <c r="A55" s="5" t="str">
        <f t="shared" si="15"/>
        <v>Do Not Print</v>
      </c>
      <c r="C55" s="155" t="str">
        <f t="shared" si="16"/>
        <v>Sundry Expenses 1</v>
      </c>
      <c r="D55" s="151">
        <f>'Input Sheet'!$D$315</f>
        <v>0</v>
      </c>
      <c r="E55" s="151">
        <f>'Input Sheet'!$D$316</f>
        <v>0</v>
      </c>
      <c r="F55" s="151">
        <f>'Input Sheet'!$D$317</f>
        <v>0</v>
      </c>
      <c r="G55" s="151">
        <f>'Input Sheet'!$D$318</f>
        <v>0</v>
      </c>
      <c r="H55" s="151">
        <f>'Input Sheet'!$D$319</f>
        <v>0</v>
      </c>
      <c r="I55" s="151">
        <f>'Input Sheet'!$D$320</f>
        <v>0</v>
      </c>
      <c r="J55" s="151">
        <f>'Input Sheet'!$D$321</f>
        <v>0</v>
      </c>
      <c r="K55" s="151">
        <f>'Input Sheet'!$D$322</f>
        <v>0</v>
      </c>
      <c r="L55" s="151">
        <f>'Input Sheet'!$D$323</f>
        <v>0</v>
      </c>
      <c r="M55" s="151">
        <f>'Input Sheet'!$D$324</f>
        <v>0</v>
      </c>
      <c r="N55" s="151">
        <f>'Input Sheet'!$D$325</f>
        <v>0</v>
      </c>
      <c r="O55" s="151">
        <f>'Input Sheet'!$D$326</f>
        <v>0</v>
      </c>
      <c r="P55" s="151">
        <f>'Input Sheet'!$D$327</f>
        <v>0</v>
      </c>
      <c r="Q55" s="151">
        <f>'Input Sheet'!$D$328</f>
        <v>0</v>
      </c>
      <c r="R55" s="152">
        <f t="shared" si="14"/>
        <v>0</v>
      </c>
    </row>
    <row r="56" spans="1:18" ht="15" customHeight="1" x14ac:dyDescent="0.35">
      <c r="A56" s="5" t="str">
        <f t="shared" si="15"/>
        <v>Do Not Print</v>
      </c>
      <c r="C56" s="155" t="str">
        <f t="shared" si="16"/>
        <v>Sundry Expenses 2</v>
      </c>
      <c r="D56" s="151">
        <f>'Input Sheet'!$D$336</f>
        <v>0</v>
      </c>
      <c r="E56" s="151">
        <f>'Input Sheet'!$D$337</f>
        <v>0</v>
      </c>
      <c r="F56" s="151">
        <f>'Input Sheet'!$D$338</f>
        <v>0</v>
      </c>
      <c r="G56" s="151">
        <f>'Input Sheet'!$D$339</f>
        <v>0</v>
      </c>
      <c r="H56" s="151">
        <f>'Input Sheet'!$D$340</f>
        <v>0</v>
      </c>
      <c r="I56" s="151">
        <f>'Input Sheet'!$D$341</f>
        <v>0</v>
      </c>
      <c r="J56" s="151">
        <f>'Input Sheet'!$D$342</f>
        <v>0</v>
      </c>
      <c r="K56" s="151">
        <f>'Input Sheet'!$D$343</f>
        <v>0</v>
      </c>
      <c r="L56" s="151">
        <f>'Input Sheet'!$D$344</f>
        <v>0</v>
      </c>
      <c r="M56" s="151">
        <f>'Input Sheet'!$D$345</f>
        <v>0</v>
      </c>
      <c r="N56" s="151">
        <f>'Input Sheet'!$D$346</f>
        <v>0</v>
      </c>
      <c r="O56" s="151">
        <f>'Input Sheet'!$D$347</f>
        <v>0</v>
      </c>
      <c r="P56" s="151">
        <f>'Input Sheet'!$D$348</f>
        <v>0</v>
      </c>
      <c r="Q56" s="151">
        <f>'Input Sheet'!$D$349</f>
        <v>0</v>
      </c>
      <c r="R56" s="152">
        <f t="shared" si="14"/>
        <v>0</v>
      </c>
    </row>
    <row r="57" spans="1:18" ht="15" customHeight="1" x14ac:dyDescent="0.35">
      <c r="A57" s="5" t="str">
        <f t="shared" si="15"/>
        <v>Do Not Print</v>
      </c>
      <c r="C57" s="155" t="str">
        <f t="shared" si="16"/>
        <v>Sundry Expenses 3</v>
      </c>
      <c r="D57" s="151">
        <f>'Input Sheet'!$D$357</f>
        <v>0</v>
      </c>
      <c r="E57" s="151">
        <f>'Input Sheet'!$D$358</f>
        <v>0</v>
      </c>
      <c r="F57" s="151">
        <f>'Input Sheet'!$D$359</f>
        <v>0</v>
      </c>
      <c r="G57" s="151">
        <f>'Input Sheet'!$D$360</f>
        <v>0</v>
      </c>
      <c r="H57" s="151">
        <f>'Input Sheet'!$D$361</f>
        <v>0</v>
      </c>
      <c r="I57" s="151">
        <f>'Input Sheet'!$D$362</f>
        <v>0</v>
      </c>
      <c r="J57" s="151">
        <f>'Input Sheet'!$D$363</f>
        <v>0</v>
      </c>
      <c r="K57" s="151">
        <f>'Input Sheet'!$D$364</f>
        <v>0</v>
      </c>
      <c r="L57" s="151">
        <f>'Input Sheet'!$D$365</f>
        <v>0</v>
      </c>
      <c r="M57" s="151">
        <f>'Input Sheet'!$D$366</f>
        <v>0</v>
      </c>
      <c r="N57" s="151">
        <f>'Input Sheet'!$D$367</f>
        <v>0</v>
      </c>
      <c r="O57" s="151">
        <f>'Input Sheet'!$D$368</f>
        <v>0</v>
      </c>
      <c r="P57" s="151">
        <f>'Input Sheet'!$D$369</f>
        <v>0</v>
      </c>
      <c r="Q57" s="151">
        <f>'Input Sheet'!$D$370</f>
        <v>0</v>
      </c>
      <c r="R57" s="152">
        <f t="shared" si="14"/>
        <v>0</v>
      </c>
    </row>
    <row r="58" spans="1:18" ht="15" customHeight="1" x14ac:dyDescent="0.35">
      <c r="A58" s="5" t="s">
        <v>19</v>
      </c>
      <c r="C58" s="155"/>
      <c r="D58" s="151"/>
      <c r="E58" s="151"/>
      <c r="F58" s="151"/>
      <c r="G58" s="151"/>
      <c r="H58" s="151"/>
      <c r="I58" s="151"/>
      <c r="J58" s="151"/>
      <c r="K58" s="151"/>
      <c r="L58" s="151"/>
      <c r="M58" s="151"/>
      <c r="N58" s="151"/>
      <c r="O58" s="151"/>
      <c r="P58" s="151"/>
      <c r="Q58" s="151"/>
      <c r="R58" s="152"/>
    </row>
    <row r="59" spans="1:18" ht="15" customHeight="1" x14ac:dyDescent="0.35">
      <c r="A59" s="5" t="s">
        <v>19</v>
      </c>
      <c r="C59" s="160" t="s">
        <v>282</v>
      </c>
      <c r="D59" s="153">
        <f t="shared" ref="D59:R59" si="17">SUM(D45:D58)</f>
        <v>0</v>
      </c>
      <c r="E59" s="153">
        <f t="shared" si="17"/>
        <v>0</v>
      </c>
      <c r="F59" s="153">
        <f t="shared" ref="F59:K59" si="18">SUM(F45:F58)</f>
        <v>0</v>
      </c>
      <c r="G59" s="153">
        <f t="shared" si="18"/>
        <v>0</v>
      </c>
      <c r="H59" s="153">
        <f t="shared" si="18"/>
        <v>0</v>
      </c>
      <c r="I59" s="153">
        <f t="shared" si="18"/>
        <v>0</v>
      </c>
      <c r="J59" s="153">
        <f t="shared" si="18"/>
        <v>0</v>
      </c>
      <c r="K59" s="153">
        <f t="shared" si="18"/>
        <v>0</v>
      </c>
      <c r="L59" s="153">
        <f t="shared" si="17"/>
        <v>0</v>
      </c>
      <c r="M59" s="153">
        <f t="shared" si="17"/>
        <v>0</v>
      </c>
      <c r="N59" s="153">
        <f t="shared" si="17"/>
        <v>0</v>
      </c>
      <c r="O59" s="153">
        <f>SUM(O45:O58)</f>
        <v>0</v>
      </c>
      <c r="P59" s="153">
        <f>SUM(P45:P58)</f>
        <v>0</v>
      </c>
      <c r="Q59" s="153">
        <f t="shared" si="17"/>
        <v>0</v>
      </c>
      <c r="R59" s="153">
        <f t="shared" si="17"/>
        <v>0</v>
      </c>
    </row>
    <row r="60" spans="1:18" ht="15" customHeight="1" x14ac:dyDescent="0.35">
      <c r="A60" s="5" t="s">
        <v>19</v>
      </c>
      <c r="C60" s="155"/>
      <c r="D60" s="154"/>
      <c r="E60" s="154"/>
      <c r="F60" s="154"/>
      <c r="G60" s="154"/>
      <c r="H60" s="154"/>
      <c r="I60" s="154"/>
      <c r="J60" s="154"/>
      <c r="K60" s="154"/>
      <c r="L60" s="154"/>
      <c r="M60" s="154"/>
      <c r="N60" s="154"/>
      <c r="O60" s="154"/>
      <c r="P60" s="154"/>
      <c r="Q60" s="154"/>
      <c r="R60" s="154"/>
    </row>
    <row r="61" spans="1:18" ht="15" customHeight="1" x14ac:dyDescent="0.35">
      <c r="A61" s="5" t="s">
        <v>19</v>
      </c>
      <c r="C61" s="160" t="s">
        <v>44</v>
      </c>
      <c r="D61" s="152"/>
      <c r="E61" s="152"/>
      <c r="F61" s="152"/>
      <c r="G61" s="152"/>
      <c r="H61" s="152"/>
      <c r="I61" s="152"/>
      <c r="J61" s="152"/>
      <c r="K61" s="152"/>
      <c r="L61" s="152"/>
      <c r="M61" s="152"/>
      <c r="N61" s="152"/>
      <c r="O61" s="152"/>
      <c r="P61" s="152"/>
      <c r="Q61" s="152"/>
      <c r="R61" s="152"/>
    </row>
    <row r="62" spans="1:18" ht="15" customHeight="1" x14ac:dyDescent="0.35">
      <c r="A62" s="5" t="s">
        <v>19</v>
      </c>
      <c r="C62" s="160" t="s">
        <v>45</v>
      </c>
      <c r="D62" s="153">
        <f>D42-D59</f>
        <v>0</v>
      </c>
      <c r="E62" s="153">
        <f t="shared" ref="E62:R62" si="19">E42-E59</f>
        <v>0</v>
      </c>
      <c r="F62" s="153">
        <f t="shared" si="19"/>
        <v>0</v>
      </c>
      <c r="G62" s="153">
        <f t="shared" si="19"/>
        <v>0</v>
      </c>
      <c r="H62" s="153">
        <f t="shared" si="19"/>
        <v>0</v>
      </c>
      <c r="I62" s="153">
        <f t="shared" si="19"/>
        <v>0</v>
      </c>
      <c r="J62" s="153">
        <f t="shared" si="19"/>
        <v>0</v>
      </c>
      <c r="K62" s="153">
        <f t="shared" si="19"/>
        <v>0</v>
      </c>
      <c r="L62" s="153">
        <f t="shared" si="19"/>
        <v>0</v>
      </c>
      <c r="M62" s="153">
        <f t="shared" si="19"/>
        <v>0</v>
      </c>
      <c r="N62" s="153">
        <f t="shared" si="19"/>
        <v>0</v>
      </c>
      <c r="O62" s="153">
        <f t="shared" si="19"/>
        <v>0</v>
      </c>
      <c r="P62" s="153">
        <f t="shared" si="19"/>
        <v>0</v>
      </c>
      <c r="Q62" s="153">
        <f t="shared" si="19"/>
        <v>0</v>
      </c>
      <c r="R62" s="153">
        <f t="shared" si="19"/>
        <v>0</v>
      </c>
    </row>
    <row r="63" spans="1:18" x14ac:dyDescent="0.35">
      <c r="C63" s="155"/>
      <c r="D63" s="155"/>
      <c r="E63" s="155"/>
      <c r="F63" s="155"/>
      <c r="G63" s="155"/>
      <c r="H63" s="155"/>
      <c r="I63" s="155"/>
      <c r="J63" s="155"/>
      <c r="K63" s="155"/>
      <c r="L63" s="155"/>
      <c r="M63" s="155"/>
      <c r="N63" s="155"/>
      <c r="O63" s="155"/>
      <c r="P63" s="155"/>
      <c r="Q63" s="155"/>
      <c r="R63" s="155"/>
    </row>
    <row r="64" spans="1:18" x14ac:dyDescent="0.35">
      <c r="C64" s="155"/>
      <c r="D64" s="155"/>
      <c r="E64" s="155"/>
      <c r="F64" s="155"/>
      <c r="G64" s="155"/>
      <c r="H64" s="155"/>
      <c r="I64" s="155"/>
      <c r="J64" s="155"/>
      <c r="K64" s="155"/>
      <c r="L64" s="155"/>
      <c r="M64" s="155"/>
      <c r="N64" s="155"/>
      <c r="O64" s="155"/>
      <c r="P64" s="155"/>
      <c r="Q64" s="155"/>
      <c r="R64" s="155"/>
    </row>
    <row r="65" spans="3:18" x14ac:dyDescent="0.35">
      <c r="C65" s="155"/>
      <c r="D65" s="155"/>
      <c r="E65" s="155"/>
      <c r="F65" s="155"/>
      <c r="G65" s="155"/>
      <c r="H65" s="155"/>
      <c r="I65" s="155"/>
      <c r="J65" s="155"/>
      <c r="K65" s="155"/>
      <c r="L65" s="155"/>
      <c r="M65" s="155"/>
      <c r="N65" s="155"/>
      <c r="O65" s="155"/>
      <c r="P65" s="155"/>
      <c r="Q65" s="155"/>
      <c r="R65" s="155"/>
    </row>
    <row r="71" spans="3:18" ht="75.75" customHeight="1" x14ac:dyDescent="0.35"/>
    <row r="98" spans="4:4" x14ac:dyDescent="0.35">
      <c r="D98" s="5">
        <f>Notes!B108</f>
        <v>9</v>
      </c>
    </row>
    <row r="128" ht="19.5" customHeight="1" x14ac:dyDescent="0.35"/>
    <row r="129" spans="2:2" ht="78.75" customHeight="1" x14ac:dyDescent="0.35"/>
    <row r="131" spans="2:2" ht="111.75" customHeight="1" x14ac:dyDescent="0.35"/>
    <row r="137" spans="2:2" ht="46.5" customHeight="1" x14ac:dyDescent="0.35"/>
    <row r="141" spans="2:2" x14ac:dyDescent="0.35">
      <c r="B141" s="52" t="s">
        <v>1</v>
      </c>
    </row>
    <row r="164" ht="38.25" customHeight="1" x14ac:dyDescent="0.35"/>
    <row r="174" ht="43.5" customHeight="1" x14ac:dyDescent="0.35"/>
    <row r="180" ht="34.5" customHeight="1" x14ac:dyDescent="0.35"/>
    <row r="186" ht="32.25" customHeight="1" x14ac:dyDescent="0.35"/>
    <row r="191" ht="44.25" customHeight="1" x14ac:dyDescent="0.35"/>
    <row r="247" ht="47.25" customHeight="1" x14ac:dyDescent="0.35"/>
  </sheetData>
  <autoFilter ref="A1:R62"/>
  <mergeCells count="1">
    <mergeCell ref="B2:C2"/>
  </mergeCells>
  <phoneticPr fontId="5" type="noConversion"/>
  <pageMargins left="0.74803149606299213" right="0" top="0.19685039370078741" bottom="0.78740157480314965" header="0.51181102362204722" footer="0.51181102362204722"/>
  <pageSetup paperSize="9" scale="87" fitToHeight="2" orientation="landscape" r:id="rId1"/>
  <headerFooter alignWithMargins="0">
    <oddFooter>&amp;R&amp;"Calibri,Bold"&amp;12&amp;P</oddFooter>
  </headerFooter>
  <rowBreaks count="1" manualBreakCount="1">
    <brk id="33"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Using this Pro-forma</vt:lpstr>
      <vt:lpstr>Input Sheet</vt:lpstr>
      <vt:lpstr>Cover</vt:lpstr>
      <vt:lpstr>Index</vt:lpstr>
      <vt:lpstr>Text</vt:lpstr>
      <vt:lpstr>MIRS</vt:lpstr>
      <vt:lpstr>Primary Stat</vt:lpstr>
      <vt:lpstr>Note1</vt:lpstr>
      <vt:lpstr>Seg</vt:lpstr>
      <vt:lpstr>Notes</vt:lpstr>
      <vt:lpstr>Issue date note</vt:lpstr>
      <vt:lpstr>_Seg8</vt:lpstr>
      <vt:lpstr>Cover!Print_Area</vt:lpstr>
      <vt:lpstr>Index!Print_Area</vt:lpstr>
      <vt:lpstr>'Issue date note'!Print_Area</vt:lpstr>
      <vt:lpstr>MIRS!Print_Area</vt:lpstr>
      <vt:lpstr>Note1!Print_Area</vt:lpstr>
      <vt:lpstr>Notes!Print_Area</vt:lpstr>
      <vt:lpstr>'Primary Stat'!Print_Area</vt:lpstr>
      <vt:lpstr>Seg!Print_Area</vt:lpstr>
      <vt:lpstr>Text!Print_Area</vt:lpstr>
      <vt:lpstr>'Using this Pro-forma'!Print_Area</vt:lpstr>
      <vt:lpstr>Notes!Print_Titles</vt:lpstr>
      <vt:lpstr>'Primary Stat'!Print_Titles</vt:lpstr>
      <vt:lpstr>Seg!Print_Titles</vt:lpstr>
      <vt:lpstr>Text!Print_Titles</vt:lpstr>
      <vt:lpstr>Start_10</vt:lpstr>
      <vt:lpstr>Start_11</vt:lpstr>
      <vt:lpstr>Start_12</vt:lpstr>
      <vt:lpstr>Start_2</vt:lpstr>
      <vt:lpstr>Start_3</vt:lpstr>
      <vt:lpstr>Start_4</vt:lpstr>
      <vt:lpstr>Start_7</vt:lpstr>
      <vt:lpstr>Start_8</vt:lpstr>
      <vt:lpstr>Start_9</vt:lpstr>
    </vt:vector>
  </TitlesOfParts>
  <Company>CIPFA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CIPFA</dc:creator>
  <cp:lastModifiedBy>Louise Jamieson</cp:lastModifiedBy>
  <cp:lastPrinted>2016-12-19T11:27:34Z</cp:lastPrinted>
  <dcterms:created xsi:type="dcterms:W3CDTF">2014-03-29T09:54:36Z</dcterms:created>
  <dcterms:modified xsi:type="dcterms:W3CDTF">2021-06-16T09:52:54Z</dcterms:modified>
</cp:coreProperties>
</file>